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defaultThemeVersion="166925"/>
  <mc:AlternateContent xmlns:mc="http://schemas.openxmlformats.org/markup-compatibility/2006">
    <mc:Choice Requires="x15">
      <x15ac:absPath xmlns:x15ac="http://schemas.microsoft.com/office/spreadsheetml/2010/11/ac" url="/Users/davidlong/Dropbox (Tuscany)/Tuscany Team/Tuscany Internal/2021 Covid Guide/"/>
    </mc:Choice>
  </mc:AlternateContent>
  <xr:revisionPtr revIDLastSave="0" documentId="8_{54F4188B-47BF-6042-9797-5E0D1C782FE2}" xr6:coauthVersionLast="47" xr6:coauthVersionMax="47" xr10:uidLastSave="{00000000-0000-0000-0000-000000000000}"/>
  <bookViews>
    <workbookView xWindow="0" yWindow="500" windowWidth="28800" windowHeight="16280" xr2:uid="{3F7DFEBE-6C42-7045-A8AF-220224E38BB3}"/>
  </bookViews>
  <sheets>
    <sheet name="Instructions" sheetId="10" r:id="rId1"/>
    <sheet name="STAGE 1  Risk Assessment" sheetId="7" r:id="rId2"/>
    <sheet name="HIDE - Questions" sheetId="1" state="hidden" r:id="rId3"/>
    <sheet name="STAGE 2 Mitigation Questionnair" sheetId="9" r:id="rId4"/>
    <sheet name="STAGE 3 Determination" sheetId="8" r:id="rId5"/>
    <sheet name="HIDE - Cell Values" sheetId="2" state="hidden" r:id="rId6"/>
  </sheets>
  <definedNames>
    <definedName name="_xlnm.Print_Area" localSheetId="4">'STAGE 3 Determination'!$A$1:$I$19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9" l="1"/>
  <c r="E6" i="9"/>
  <c r="E7" i="9"/>
  <c r="E8" i="9"/>
  <c r="E9" i="9"/>
  <c r="E10" i="9"/>
  <c r="E11" i="9"/>
  <c r="E12" i="9"/>
  <c r="E13" i="9"/>
  <c r="E14" i="9"/>
  <c r="E15" i="9"/>
  <c r="G15" i="9" s="1"/>
  <c r="E16" i="9"/>
  <c r="E17" i="9"/>
  <c r="E18" i="9"/>
  <c r="E19" i="9"/>
  <c r="E20" i="9"/>
  <c r="E21" i="9"/>
  <c r="E22" i="9"/>
  <c r="E23" i="9"/>
  <c r="E24" i="9"/>
  <c r="E25" i="9"/>
  <c r="E26" i="9"/>
  <c r="E27" i="9"/>
  <c r="E28" i="9"/>
  <c r="E29" i="9"/>
  <c r="E30" i="9"/>
  <c r="E31" i="9"/>
  <c r="E32" i="9"/>
  <c r="E33" i="9"/>
  <c r="E34" i="9"/>
  <c r="E35" i="9"/>
  <c r="E36" i="9"/>
  <c r="E37" i="9"/>
  <c r="E38" i="9"/>
  <c r="E39" i="9"/>
  <c r="E40" i="9"/>
  <c r="G40" i="9" s="1"/>
  <c r="E41" i="9"/>
  <c r="G41" i="9" s="1"/>
  <c r="E42" i="9"/>
  <c r="G42" i="9" s="1"/>
  <c r="E43" i="9"/>
  <c r="G43" i="9" s="1"/>
  <c r="E44" i="9"/>
  <c r="E45" i="9"/>
  <c r="E46" i="9"/>
  <c r="E47" i="9"/>
  <c r="G47" i="9" s="1"/>
  <c r="E48" i="9"/>
  <c r="G48" i="9" s="1"/>
  <c r="E49" i="9"/>
  <c r="G49" i="9" s="1"/>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4" i="9"/>
  <c r="D11" i="7"/>
  <c r="F11" i="7" s="1"/>
  <c r="D10" i="7"/>
  <c r="F10" i="7" s="1"/>
  <c r="D9" i="7"/>
  <c r="F9" i="7" s="1"/>
  <c r="D8" i="7"/>
  <c r="F8" i="7" s="1"/>
  <c r="D7" i="7"/>
  <c r="F7" i="7" s="1"/>
  <c r="D4" i="7"/>
  <c r="D6" i="7"/>
  <c r="D5" i="7"/>
  <c r="F5" i="7" l="1"/>
  <c r="F6" i="7"/>
  <c r="D12" i="7"/>
  <c r="F12" i="7" s="1"/>
  <c r="G70" i="9" l="1"/>
  <c r="G80" i="9"/>
  <c r="G78" i="9"/>
  <c r="G33" i="9"/>
  <c r="G9" i="9"/>
  <c r="G16" i="9"/>
  <c r="G14" i="9"/>
  <c r="G79" i="9"/>
  <c r="D16" i="7" l="1"/>
  <c r="D15" i="7"/>
  <c r="D13" i="7"/>
  <c r="D14" i="7"/>
  <c r="D19" i="7"/>
  <c r="D18" i="7"/>
  <c r="D17" i="7"/>
  <c r="F18" i="7" l="1"/>
  <c r="F19" i="7"/>
  <c r="F16" i="7"/>
  <c r="F13" i="7"/>
  <c r="F4" i="7"/>
  <c r="F21" i="7" s="1"/>
  <c r="F17" i="7"/>
  <c r="F14" i="7"/>
  <c r="F15" i="7"/>
  <c r="G21" i="9"/>
  <c r="G17" i="9"/>
  <c r="G10" i="9"/>
  <c r="G5" i="9"/>
  <c r="G6" i="9"/>
  <c r="G11" i="9"/>
  <c r="G7" i="9"/>
  <c r="G12" i="9"/>
  <c r="G8" i="9"/>
  <c r="G34" i="9"/>
  <c r="G35" i="9"/>
  <c r="G36" i="9"/>
  <c r="G37" i="9"/>
  <c r="G38" i="9"/>
  <c r="G39" i="9"/>
  <c r="G44" i="9"/>
  <c r="G45" i="9"/>
  <c r="G58" i="9"/>
  <c r="G46" i="9"/>
  <c r="G56" i="9"/>
  <c r="G50" i="9"/>
  <c r="G51" i="9"/>
  <c r="G57" i="9"/>
  <c r="G52" i="9"/>
  <c r="G53" i="9"/>
  <c r="G54" i="9"/>
  <c r="G55" i="9"/>
  <c r="G59" i="9"/>
  <c r="G62" i="9"/>
  <c r="G61" i="9"/>
  <c r="G60" i="9"/>
  <c r="G63" i="9"/>
  <c r="G66" i="9"/>
  <c r="G67" i="9"/>
  <c r="G65" i="9"/>
  <c r="G69" i="9"/>
  <c r="G68" i="9"/>
  <c r="G64" i="9"/>
  <c r="G71" i="9"/>
  <c r="G72" i="9"/>
  <c r="G74" i="9"/>
  <c r="G73" i="9"/>
  <c r="G27" i="9"/>
  <c r="G31" i="9"/>
  <c r="G28" i="9"/>
  <c r="G32" i="9"/>
  <c r="G29" i="9"/>
  <c r="G30" i="9"/>
  <c r="G75" i="9"/>
  <c r="G76" i="9"/>
  <c r="G77" i="9"/>
  <c r="G18" i="9"/>
  <c r="G19" i="9"/>
  <c r="G20" i="9"/>
  <c r="G13" i="9"/>
  <c r="G22" i="9"/>
  <c r="G23" i="9"/>
  <c r="G24" i="9"/>
  <c r="G25" i="9"/>
  <c r="G26" i="9"/>
  <c r="C21" i="7" l="1"/>
  <c r="G83" i="9"/>
  <c r="D83" i="9" s="1"/>
  <c r="G4" i="9"/>
  <c r="D85" i="9" l="1"/>
  <c r="F8" i="8" s="1"/>
  <c r="D84" i="9"/>
  <c r="F6" i="8"/>
  <c r="G6" i="8"/>
  <c r="G8" i="8" l="1"/>
  <c r="D9" i="1" l="1"/>
  <c r="F10" i="8" l="1"/>
  <c r="K4" i="1"/>
  <c r="K5" i="1"/>
  <c r="K6" i="1"/>
  <c r="K7" i="1"/>
  <c r="K8" i="1"/>
  <c r="K9" i="1"/>
  <c r="K3" i="1"/>
  <c r="D3" i="1"/>
  <c r="D4" i="1"/>
  <c r="D5" i="1"/>
  <c r="D6" i="1"/>
  <c r="D7" i="1"/>
  <c r="D8" i="1"/>
  <c r="D10" i="1" l="1"/>
  <c r="K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tc={4B115415-17E3-C749-97CE-49A38C432741}</author>
    <author>tc={7DE1BF77-FA17-674D-9067-6A314A11893F}</author>
  </authors>
  <commentList>
    <comment ref="A2" authorId="0" shapeId="0" xr:uid="{4B115415-17E3-C749-97CE-49A38C432741}">
      <text>
        <t>[Threaded comment]
Your version of Excel allows you to read this threaded comment; however, any edits to it will get removed if the file is opened in a newer version of Excel. Learn more: https://go.microsoft.com/fwlink/?linkid=870924
Comment:
    businesses are meant to answer these questions in regard to their business as usual operations</t>
      </text>
    </comment>
    <comment ref="I2" authorId="1" shapeId="0" xr:uid="{7DE1BF77-FA17-674D-9067-6A314A11893F}">
      <text>
        <t>[Threaded comment]
Your version of Excel allows you to read this threaded comment; however, any edits to it will get removed if the file is opened in a newer version of Excel. Learn more: https://go.microsoft.com/fwlink/?linkid=870924
Comment:
    I thought here needs a difference betwen NA and No but not sure if this is the best approach. 
My argument for the differentiation between No and NA is because if the business does not have it as an original risk they should not be positively score for the modifer.
eg. If the company does not rely on international travel then they should answer not applicable for limiting/restricting international travel as a modifier however if they do have this as a risk and they cannot restrict/limit it then they should be further dinged so to speak.
Does that make sense?</t>
      </text>
    </comment>
  </commentList>
</comments>
</file>

<file path=xl/sharedStrings.xml><?xml version="1.0" encoding="utf-8"?>
<sst xmlns="http://schemas.openxmlformats.org/spreadsheetml/2006/main" count="316" uniqueCount="266">
  <si>
    <t xml:space="preserve">Risk Assessment </t>
  </si>
  <si>
    <t>Are you a business that traditionally requires face to face contact with your clients or customers?</t>
  </si>
  <si>
    <t>Are you a business that has a lot of foot traffic (ie, in and out of an enclosed space/store/office)?</t>
  </si>
  <si>
    <t>Are you a business that requires your employees to travel to numerous different sites domestically in order to conduct business?</t>
  </si>
  <si>
    <t>Are you a business that relies on international travel in order to operate?</t>
  </si>
  <si>
    <t>Are you a business that requires employees to directly touch clients or customers?</t>
  </si>
  <si>
    <t>Risk Assessment Options</t>
  </si>
  <si>
    <t>Score</t>
  </si>
  <si>
    <t>Risk Assessment Score</t>
  </si>
  <si>
    <t>Weighting</t>
  </si>
  <si>
    <t>Yes (1)
No/ Not Applicable (0)</t>
  </si>
  <si>
    <t>Modification Assessment</t>
  </si>
  <si>
    <t>Is it possible to move your business entirely online?</t>
  </si>
  <si>
    <t>Can businesses modify so they limit or cancel any large meetings, conferences, events?</t>
  </si>
  <si>
    <t>Can you modify your business so that you limit or restrict physical contct with clients or customers?</t>
  </si>
  <si>
    <t>Risk Modifier Options</t>
  </si>
  <si>
    <t>Can you modify your business so that you limit or restrict the goods and other products that are passed between employees and customers? (i.e., online, electronic payment options only, no returns, etc)</t>
  </si>
  <si>
    <t>Modifier Assessment Score</t>
  </si>
  <si>
    <t>Are you a business that requires goods and other products to pass amongst employees and between employees and customers or have high touch surfaces that are required for business operations?</t>
  </si>
  <si>
    <t>Do you interact with more than 10 clients in person on a daily basis?</t>
  </si>
  <si>
    <t>low</t>
  </si>
  <si>
    <t>mod</t>
  </si>
  <si>
    <t>high</t>
  </si>
  <si>
    <t>Yes (2)
Not Applicable (1)
No (0)</t>
  </si>
  <si>
    <t>high modifer potential</t>
  </si>
  <si>
    <t>35-48</t>
  </si>
  <si>
    <t>15-34</t>
  </si>
  <si>
    <t>0-14</t>
  </si>
  <si>
    <t>Is it possible to limit the number of people that interact in your business? This includes modifications such as:
-ensuring clients only buy goods and products online with delivery or pick up options; 
-utilizing outdoor space to limit interactions in enclosed areas; 
-restricting the number of people that are allowed to interact in an enclose space at one time; 
-limiting the number of people being served at one time; 
-limiting face to face contact with clients or customers; 
-providing alternative scheduling to limit the number of cliens/customers on any given day</t>
  </si>
  <si>
    <t>Is it possible to restrict or limit travel to various sites? This includes:
-limiting travel to domestic sites
-limiting international travel</t>
  </si>
  <si>
    <t>Can measures be implement that ensure physical distance (minimum of 6 feet) can be practiced? (ie, easy markings on the floor, shields between booths/working spaces etc.)</t>
  </si>
  <si>
    <t>YES</t>
  </si>
  <si>
    <t>NO / NOT APPLICABLE</t>
  </si>
  <si>
    <t>Numeric Answer</t>
  </si>
  <si>
    <t>NO</t>
  </si>
  <si>
    <t>NOT APPLICABLE</t>
  </si>
  <si>
    <t>HIGH</t>
  </si>
  <si>
    <t>MODERATE</t>
  </si>
  <si>
    <t>LOW</t>
  </si>
  <si>
    <t>PARTIALLY / IN PROGRESS</t>
  </si>
  <si>
    <t>Sum of Mitigation Measures</t>
  </si>
  <si>
    <t>Comments</t>
  </si>
  <si>
    <t>Total Score</t>
  </si>
  <si>
    <t>Do you have large class sizes (&gt;50 students) where students are gathered in lecture halls/rooms?</t>
  </si>
  <si>
    <t>Does your college or university have dining rooms that permit large numbers (&gt;50) of students/faculty/staff to gather together?</t>
  </si>
  <si>
    <t>Does the college or university provide on or off-campus housing for students (including sorority/fraternity houses) that require more than one student to occupy a room and use a communal bathroom and other living spaces?</t>
  </si>
  <si>
    <t>Academics</t>
  </si>
  <si>
    <t>Can you have in-person classes without having students live in university/college housing either on or off campus?</t>
  </si>
  <si>
    <t>Can you put lectures online and only require attendance for labs or other classes where students must participate in person?</t>
  </si>
  <si>
    <t>Can you close common areas in student housing so that students are not congregating together?</t>
  </si>
  <si>
    <t>Can you make modifications to sports or athletic events so that adequate distancing between competitors is observed?</t>
  </si>
  <si>
    <t>Can you move indoor sports, athletic classes/events, or other activities involving possible increased respiratory droplet generation (like choirs) outdoors where better distancing can be observed and ventilation is better?</t>
  </si>
  <si>
    <t>Can you cancel singing classes, choirs, or any other non-athletic activity involving possible increased respiratory droplet generation, where physical distancing is unable to be observed?</t>
  </si>
  <si>
    <t>Have you determined how testing will be carried out, under what circumstances, and with what frequency?</t>
  </si>
  <si>
    <t>Is it possible to host some classes outside to enable further physical distancing?</t>
  </si>
  <si>
    <t>Are plans in place to regularly update faculty, staff, and students on the procedures for reopening including what modifications are being implemented, which activities are closed etc.?</t>
  </si>
  <si>
    <t>Do you have plans in place for the regular cleaning and disinfecting of housing facilities while students are living in houses?</t>
  </si>
  <si>
    <t>Instructions for Use</t>
  </si>
  <si>
    <t>Mitigation Questionnaire</t>
  </si>
  <si>
    <t>In order to determine the overall risk for the University, you must complete all three stages, outlined in the following tabs.</t>
  </si>
  <si>
    <t>STAGE 1: Risk Assessment</t>
  </si>
  <si>
    <t>STAGE 2: Mitigation Questionnaire</t>
  </si>
  <si>
    <t>Risk Assessment</t>
  </si>
  <si>
    <t xml:space="preserve">Does the university have an agreed upon social contract for its students, faculty, staff, and other affiliates stating all returning persons agree to follow the university rules and recommendations in regard to COVID-19? </t>
  </si>
  <si>
    <t>Are there measures in place to monitor compliance with new university rules and recommendations related to COVID-19?</t>
  </si>
  <si>
    <t>Does your college or university have a large number of courses that must be attended in person?</t>
  </si>
  <si>
    <t>Do you have resources in place for supporting students and providing them with necessities, food, access to medical care, and access to mental health support if they are placed in isolation or quarantine?</t>
  </si>
  <si>
    <t>Do you have plans in place for the disinfecting of housing facilities should a student have reported positive for COVID-19 that is connected with the facility?</t>
  </si>
  <si>
    <t>Do you have plans in place for closure of housing facilities if there is significant spread of the virus within that building? Do these plans include thresholds for closure, options for alternative student housing, and timing of reopening shuttered buildings?</t>
  </si>
  <si>
    <t>Can dining be moved to outdoor seating only with physical distancing &gt;6ft?</t>
  </si>
  <si>
    <t>Can all audience / spectators be restricted from attending sport games/ tournaments / championships and other events?</t>
  </si>
  <si>
    <t>VERY HIGH</t>
  </si>
  <si>
    <t>VERY LOW</t>
  </si>
  <si>
    <t>VERY PREPARED</t>
  </si>
  <si>
    <t>SOMEWHAT PREPARED</t>
  </si>
  <si>
    <t>SOMEWHAT UNPREPARED</t>
  </si>
  <si>
    <t>VERY UNPREPARED</t>
  </si>
  <si>
    <t>Does your clean plan include a prioritization of areas that require more cleaning (gyms, locker rooms bathrooms)?</t>
  </si>
  <si>
    <t xml:space="preserve">Risk Questions </t>
  </si>
  <si>
    <t>Answer Options</t>
  </si>
  <si>
    <t>Category</t>
  </si>
  <si>
    <t>Decision Matrix</t>
  </si>
  <si>
    <t>STAGE 1: Risk Assessment
STAGE 2: Mitigation Questionnaire 
STAGE 3: Determination of Overall Risk</t>
  </si>
  <si>
    <t>Very Low</t>
  </si>
  <si>
    <t>Low</t>
  </si>
  <si>
    <t>Moderate</t>
  </si>
  <si>
    <t>High</t>
  </si>
  <si>
    <t>Very High</t>
  </si>
  <si>
    <t>Very Prepared to Mitigate COVID-19 Impacts                              (76%-100%)</t>
  </si>
  <si>
    <t>Somewhat Prepared to Mitigate COVID-19 Impacts 
 (51%-75%)</t>
  </si>
  <si>
    <t>Somewhat Unprepared to Mitigate COVID-19 Impacts                               (26%-50%)</t>
  </si>
  <si>
    <t>Very Unprepared to Mitigate COVID-19 Impacts
(0%-25%)</t>
  </si>
  <si>
    <t>Determination of the Overall Risk</t>
  </si>
  <si>
    <t>Mitigation Score (%)</t>
  </si>
  <si>
    <t>STAGE 3: Determination of the Overall Risk</t>
  </si>
  <si>
    <t xml:space="preserve">LOW                                           </t>
  </si>
  <si>
    <t xml:space="preserve">Do students and faculty rely on mass transit (eg, bus or subway) for their commute to and across campus(es)  </t>
  </si>
  <si>
    <t>Operational Toolkit for Colleges and Universities Considering Reopening or Expanding Operations in COVID-19: 
SELF-ASSESSMENT CALCULATOR</t>
  </si>
  <si>
    <t xml:space="preserve">Operational Toolkit for Colleges and Universities Considering Reopening or Expanding Operations in COVID-19:
SELF-ASSESSMENT CALCULATOR </t>
  </si>
  <si>
    <t xml:space="preserve">VERY LOW                           </t>
  </si>
  <si>
    <t>There are three stages to the Self-Assessment Calculator:</t>
  </si>
  <si>
    <t>Questions are weighted based on judgements of which activities would have a higher risk of leading to COVID-19 transmission.</t>
  </si>
  <si>
    <t>Questions are weighted based on judgements of which activities would have a higher impact on reducing COVID-19 transmission.</t>
  </si>
  <si>
    <t>Policies and Procedures</t>
  </si>
  <si>
    <t>For students living in university/college housing, do you have housing for or plans on where students should go to be quarantined if they have had a significant exposure to COVID-19 (eg, within 6 ft of a known case for 15 minutes or longer? Quarantine rooms should be single occupancy.</t>
  </si>
  <si>
    <t>Do you have agreements in place to postpone or modify opportunities that require international or domestic travel (such as semester abroad programs, travel for sports games, or other university activities)?</t>
  </si>
  <si>
    <t>Do you have leave policies in place that support faculty, staff, and students isolating for the recommended amount of time if they are sick and quarantining for 14 days if they have been exposed to someone with COVID-19?</t>
  </si>
  <si>
    <t>Do you have agreements in place with local and/or state public health authorities and/or local healthcare facilities for activities like testing, contact tracing, and connecting individuals with medical care?</t>
  </si>
  <si>
    <t>Have leadership, staff, and faculty responsible for the response to COVID-19 on campus undergone training and exercising on procedures and emergency mitigation measures?</t>
  </si>
  <si>
    <t>Public Health and Safety Measures</t>
  </si>
  <si>
    <t>Do you have a plan in place to help ensure infections are not introduced to campus upon reopening including for returning students, staff, and faculty and the orientation of new students (measures such as screening of students)?</t>
  </si>
  <si>
    <t>Communication</t>
  </si>
  <si>
    <t xml:space="preserve">Do you have plans in place for contact tracing (either by the university/college or by local public health authorities), to break chains of transmission if they occur on campus? </t>
  </si>
  <si>
    <t>Do you have personal protective equipment and sanitation supplies available for students, faculty, or staff (eg, masks or face coverings, hand sanitizer bottles, hand sanitizing stations throughout campus)?</t>
  </si>
  <si>
    <t>Can you provide an online-only attendance option to students, faculty, or staff who have significant risk factors for severe disease and/or do not feel safe to be physically present for classes?</t>
  </si>
  <si>
    <t>Cleaning and Sanitation</t>
  </si>
  <si>
    <t>Residencies / Housing</t>
  </si>
  <si>
    <t>Can you close dining spaces so that students, faculty, staff, and other campus affiliates can only pick up and take away food, but cannot congregate in dining facilities?</t>
  </si>
  <si>
    <t>Can the university or college provide food delivery for students living on campus who may need to be placed in quarantine, isolation, or are considered at-risk?</t>
  </si>
  <si>
    <t>Dining / Food Services</t>
  </si>
  <si>
    <t>Assemblies, Group Meetings, Events, and Religious Services</t>
  </si>
  <si>
    <t>Can you implement controls so that participants or worshipers remain &gt;6 ft apart while in a service indoors including limiting attendance?</t>
  </si>
  <si>
    <t>Can you restrict any direct contact between leaders and participants or worshipers or passing of items or objects?</t>
  </si>
  <si>
    <t>Athletic Activities, Specialized Programs, Enrichment Activities</t>
  </si>
  <si>
    <t>Can specialty coursework, enrichment programs, and other highly-interactive experiences be replicated in an online environment, or in an controlled, safety-compliant setting, or otherwise cancelled?</t>
  </si>
  <si>
    <t xml:space="preserve">Is there decision-making authority or body and an agreed procedure to modify, restrict, postpone, or cancel on-campus activities, classes and other university or college functions related to the COVID-19 outbreak? </t>
  </si>
  <si>
    <t>Do you have a multi-phased plan for the gradual reopening of classes, research activities, student life, and other programs your university or college holds?</t>
  </si>
  <si>
    <t>Are there plans in place to incorporate student volunteers into the university's strategy for reopening safely during COVID-19? This may include incorporating students in selected safety or contact tracing training, using student volunteers to spread targeted messaging, act as representatives providing the student voice to university decision boards etc.</t>
  </si>
  <si>
    <t>Do you have plans in place to accommodate students unable to comply with guidance pertaining to COVID-19 (eg, student is unable to wear PPE due to health conditions, student is unable to isolate at home, student objects to using required technology that aids in COVID-19 response)?</t>
  </si>
  <si>
    <t>Do you have plans in place to ensure the university or college rules and recommendations in regard to COVID-19 are equitably applied and do not unduly affect specific populations?</t>
  </si>
  <si>
    <t>Has there been monitoring of local, national and international media for updates on the epidemiological context to inform strategies, policies, and plans as well as monitoring of rumors to be able to counter them early?</t>
  </si>
  <si>
    <t>Are there plans and platforms (ie, apps, messaging systems) available to regularly update faculty, staff, and students as additional measures are implemented or restrictions are lifted?</t>
  </si>
  <si>
    <t>Can you limit attendance to classes so that students are not convening in large groups for class (nothing &gt;50, and in accordance with local guidance)?</t>
  </si>
  <si>
    <t>Can you ensure physical distancing in labs and other confined spaces that require in-person activities through measures like alternative scheduling?</t>
  </si>
  <si>
    <t>Can you reduce attendance to any class held in-person so that there can be physical distancing of &gt; 6 feet?</t>
  </si>
  <si>
    <t>Can you create alternate class schedules for courses (for instance changing class times to allow faculty and students to avoid peak public transit times or starting courses earlier and finishing before Thanksgiving to avoid the potential fall/winter second wave)?</t>
  </si>
  <si>
    <t>Do you have plans and capabilities in place to isolate infected students and quarantine exposed students (this would include all students, not just those that may be living in on-campus housing)?</t>
  </si>
  <si>
    <t>Can you reduce the occupancy of dormitories or other student housing so that there are no more than 2 students to a room/bathroom?</t>
  </si>
  <si>
    <t>Can you reduce the occupancy of dormitories or other student housing so that there is no more 1 student to a room/bathroom?</t>
  </si>
  <si>
    <t>For students living in university/college housing, do you have housing for or plans on where students should go to be isolated if they are confirmed to have COVID-19? Isolation facilities should be single occupancy unless COVID-19 cases are being co-horted together.</t>
  </si>
  <si>
    <t>Do you have the ability to safely transport students to isolation or quarantine housing facilities, testing centers, or medical care if needed?</t>
  </si>
  <si>
    <t>Can audience / spectators be limited to ensure physical distancing at sport games/ tournaments/ championships and other events?</t>
  </si>
  <si>
    <t>When events or games are being held, can testing of athletes be conducted prior to games or interaction with other universities?</t>
  </si>
  <si>
    <t>Can you move assemblies, meetings, religious services, or other events on line so that there is no in-person attendance?</t>
  </si>
  <si>
    <t>Can you move assemblies, meetings, religious services, or other events outside and ensure participants or worshippers remain &gt;6 ft apart?</t>
  </si>
  <si>
    <t>Travel and Transportation</t>
  </si>
  <si>
    <t>Can you restrict the use of public transportation on campus and through campus so that only students, faculty, and staff with special permission can use public transport?</t>
  </si>
  <si>
    <t>Have schedules for maintenance staff been planned so that staff minimize transferring from building-to-building?</t>
  </si>
  <si>
    <t>Can you limit non-local travel to essential travel only?</t>
  </si>
  <si>
    <t>2.8.3</t>
  </si>
  <si>
    <t>1.2.4</t>
  </si>
  <si>
    <t>Is there established collaboration and coordination between university or college officials and public health authorities? Have roles for response, case identification, contact tracing, isolation, quarantine, and the eventual distribution of therapeutics or vaccines been discussed and defined between the university and public health sector?</t>
  </si>
  <si>
    <t>Is there an established collaboration and coordination between university or college officials and local hospitals? Have reporting mechanisms been worked out between hospitals, other healthcare providers, clinical laboratories and university or college health services if a case of COVID-19 does arise in a student?</t>
  </si>
  <si>
    <t>Are there agreed, clear, and easily understood processes in place for reporting to health authorities if there is a cluster of cases on campus?</t>
  </si>
  <si>
    <t>Is there a designated person(s) to lead media activities and tasked with managing all external communications with national and international government officials, the general public, and the media?</t>
  </si>
  <si>
    <t>Do you have plans in place for connecting students, faculty, or staff with testing if they believe they have been infected/exposed while at school/their jobs?</t>
  </si>
  <si>
    <t>Do you have plans in place for connecting students, faculty, or staff with healthcare if they are infected while at school/their jobs?</t>
  </si>
  <si>
    <t>Can you cancel team sports or group athletic classes/events that involve high respiration rates paired with contact between participants and inability to maintain physical distancing (such as contact sports)?</t>
  </si>
  <si>
    <t>Has a rigorous cleaning plan been developed to frequently clean high-touch surfaces, objects, and remediate spaces where a positive case has spent significant time with appropriate quality assurance checks?</t>
  </si>
  <si>
    <t>Are there arrangements to activate an emergency operations center if there are suspected COVID-19 cases in connection with the college or university?</t>
  </si>
  <si>
    <t>Is there a risk communication strategy for COVID-19? Does this strategy include two-way communication? Does it address communication to staff, faculty, students, parents, other campus affiliates and the broader community in which the campus resides?</t>
  </si>
  <si>
    <r>
      <t xml:space="preserve">Mitigation Questions
</t>
    </r>
    <r>
      <rPr>
        <b/>
        <i/>
        <sz val="14"/>
        <color theme="1"/>
        <rFont val="Helvetica Neue"/>
        <family val="2"/>
      </rPr>
      <t>Measures that Can be Implemented to 
Reduce Risk of COVID-19 Transmission</t>
    </r>
  </si>
  <si>
    <t xml:space="preserve">Complete a risk assessment for each campus that the institution operates. </t>
  </si>
  <si>
    <t>Have you reviewed the university or college reopening plans with local and/or state public health authorities?</t>
  </si>
  <si>
    <t>Notes:</t>
  </si>
  <si>
    <t>Connecting to 
Public Health</t>
  </si>
  <si>
    <t>Operational Toolkit for Higher Education Institutions Considering Reopening or Expanding Operations in COVID-19: 
SELF-ASSESSMENT CALCULATOR</t>
  </si>
  <si>
    <t>Operational Toolkit for Higher Education Institutions Considering Reopening or Expanding In-Person Operations in COVID-19: 
SELF-ASSESSMENT CALCULATOR</t>
  </si>
  <si>
    <t xml:space="preserve">~ Complete a mitigation assessment for each campus that the institution operates. </t>
  </si>
  <si>
    <t>~ You will not receive an accurate Mitigation Rating until all questions are answered.</t>
  </si>
  <si>
    <t>3.1.6</t>
  </si>
  <si>
    <t>1.4.1</t>
  </si>
  <si>
    <t>2.3.1</t>
  </si>
  <si>
    <t>6.1.5</t>
  </si>
  <si>
    <t>3.1.10</t>
  </si>
  <si>
    <t>3.1.12</t>
  </si>
  <si>
    <t>6.1.6</t>
  </si>
  <si>
    <t>1.2.7</t>
  </si>
  <si>
    <t>10.1.7</t>
  </si>
  <si>
    <t>3.1.9</t>
  </si>
  <si>
    <t>2.3.2</t>
  </si>
  <si>
    <t>2.5.5</t>
  </si>
  <si>
    <t>2.5.3</t>
  </si>
  <si>
    <t>2.7.6</t>
  </si>
  <si>
    <t>4.1.2</t>
  </si>
  <si>
    <t>4.1.3</t>
  </si>
  <si>
    <t>1.2.8</t>
  </si>
  <si>
    <t>4.1.1</t>
  </si>
  <si>
    <t>2.3.3</t>
  </si>
  <si>
    <t>2.8.6</t>
  </si>
  <si>
    <t>14.7.4, 14.7.5</t>
  </si>
  <si>
    <t>2.6.1, 2.6.2</t>
  </si>
  <si>
    <t>7.2.2</t>
  </si>
  <si>
    <t>7.2.3</t>
  </si>
  <si>
    <t>7.2.1</t>
  </si>
  <si>
    <t xml:space="preserve"> 7.5.3</t>
  </si>
  <si>
    <t>7.4.1</t>
  </si>
  <si>
    <t>7.1.1</t>
  </si>
  <si>
    <t>7.2.15</t>
  </si>
  <si>
    <t>10.2.1</t>
  </si>
  <si>
    <t>10.2.3</t>
  </si>
  <si>
    <t>2.8.2</t>
  </si>
  <si>
    <t>2.8.4</t>
  </si>
  <si>
    <t>10.2.23</t>
  </si>
  <si>
    <t>3.2.9</t>
  </si>
  <si>
    <t>10.2.2</t>
  </si>
  <si>
    <t>10.2.16</t>
  </si>
  <si>
    <t>10.3.5</t>
  </si>
  <si>
    <t>10.3.4</t>
  </si>
  <si>
    <t>10.3.9</t>
  </si>
  <si>
    <t>Can the university or college implement measures such as limiting dining area occupancy so that students, faculty, staff, and other campus affiliates are maintaining physical distancing of &gt; 6 ft while in the dining area? Can the university also re-engineer the dining halls to limit contact between persons?</t>
  </si>
  <si>
    <t>10.3.7, 10.3.13</t>
  </si>
  <si>
    <t>11.2.2</t>
  </si>
  <si>
    <t>7.5.2</t>
  </si>
  <si>
    <t>11.2.13</t>
  </si>
  <si>
    <t>11.2.4</t>
  </si>
  <si>
    <t>7.5.5, 11.2.9</t>
  </si>
  <si>
    <t>11.2.6</t>
  </si>
  <si>
    <t>7.5.1, 7.5.2</t>
  </si>
  <si>
    <t>3.1.4</t>
  </si>
  <si>
    <t>3.2.8</t>
  </si>
  <si>
    <t>6.3.11</t>
  </si>
  <si>
    <t>14.4.1</t>
  </si>
  <si>
    <t>14.5.2</t>
  </si>
  <si>
    <t>14.5.1, 14.5.3</t>
  </si>
  <si>
    <t>A mitigation score is provided as a percentage. These percentages will be divided into quartiles (mitigation rating) for the determination of the overall risk that is calculated in the next stage and ranges from 'Very Prepared to Mitigate COVID-19 Impacts' to 'Very Unprepared to Mitigate COVID-19 Impacts'. In order to receive your mitigation rating, you must answer all questions provided.</t>
  </si>
  <si>
    <t>In this stage, the overall risk of spreading COVID-19 for a university or college considering reopening or expanding their activities is calculated. 
The risk rating from Stage 1 (risk assessment) and the mitigation rating from Stage 2 (mitigation questionnaire) interact to provide this overall risk which is shown in the decision matrix provided.</t>
  </si>
  <si>
    <t>Risk Rating</t>
  </si>
  <si>
    <r>
      <t xml:space="preserve">*In order to receive your risk rating, you must answer </t>
    </r>
    <r>
      <rPr>
        <u/>
        <sz val="12"/>
        <color rgb="FF000000"/>
        <rFont val="Helvetica Neue"/>
        <family val="2"/>
      </rPr>
      <t>all</t>
    </r>
    <r>
      <rPr>
        <sz val="12"/>
        <color rgb="FF000000"/>
        <rFont val="Helvetica Neue"/>
        <family val="2"/>
      </rPr>
      <t xml:space="preserve"> questions. Your risk rating will then be displayed at the bottom of the risk assessment next to the box titled: Risk Rating*</t>
    </r>
  </si>
  <si>
    <t>Mitigation Rating (Quartile Designation)</t>
  </si>
  <si>
    <t xml:space="preserve">Overall Risk </t>
  </si>
  <si>
    <t>Mitigation Rating from Stage 2: Mitigation Questionnaire</t>
  </si>
  <si>
    <t>Risk Rating from Stage 1: Risk Assessment</t>
  </si>
  <si>
    <t>Mitigation Rating</t>
  </si>
  <si>
    <t>The third and final stage of this tool is Stage 3: Determination of the Overall Risk. 
Once you have received your risk rating from Stage 1 (Risk Assessment) and the mitigation rating from Stage 2 (Mitigation Questionnaire), the overall risk  will be calculated below. Alternatively, you can use the deicsion matrix, also provided below, to understand how the risk rating and mitigation rating interact to provide an overall risk.</t>
  </si>
  <si>
    <t>2.1.3</t>
  </si>
  <si>
    <t>Does your college or university have team sports, athletic classes, or singing groups where physical distancing is difficult and increased viral transmission might occur</t>
  </si>
  <si>
    <t>Are staff, faculty, and students required to share office space that does not have &gt;6 ft distancing?</t>
  </si>
  <si>
    <t>Does your college or university have many staff/faculty/students with risk factors for COVID-19 severe disease (eg, &gt;60 years old, underlying health conditions)?</t>
  </si>
  <si>
    <t>What is the incidence of COVID-19 in the surrounding community (7 day average # of cases per 100k population per day)</t>
  </si>
  <si>
    <t>Does your college or university have students coming from areas where variants of concern are circulating at high levels?</t>
  </si>
  <si>
    <t>0-1</t>
  </si>
  <si>
    <t>2-5</t>
  </si>
  <si>
    <t>6-10</t>
  </si>
  <si>
    <t>10-15</t>
  </si>
  <si>
    <t>&gt;15</t>
  </si>
  <si>
    <t xml:space="preserve">Does your college or university require students to be fully vaccinated for COVID-19 before returning on-campus (with few exceptions)? </t>
  </si>
  <si>
    <t xml:space="preserve">Does your college or university require staff and faculty to be fully vaccinated for COVID-19 before returning on-campus? </t>
  </si>
  <si>
    <t xml:space="preserve">Are there sub-populations of faculty or staff who are not vaccinated at high levels and who work together in person? </t>
  </si>
  <si>
    <t>Is your college or university in an area where variants of concern are circulating at high levels (eg, where the Delta variant makes up &gt;50% of cases)?</t>
  </si>
  <si>
    <r>
      <t xml:space="preserve">If the answer to the previous question is "NO", is vaccine coverage of the student population &gt;80%? </t>
    </r>
    <r>
      <rPr>
        <b/>
        <sz val="12"/>
        <color rgb="FF000000"/>
        <rFont val="Helvetica Neue"/>
        <family val="2"/>
      </rPr>
      <t>(YOU MUST ANSWER NOT APPLICABLE IF YOU ANSWERED YES TO THE ABOVE QUESTION)</t>
    </r>
  </si>
  <si>
    <r>
      <t xml:space="preserve">If the answer to the previous question is "NO", is vaccine coverage of the faculty/staff population &gt;80%? </t>
    </r>
    <r>
      <rPr>
        <b/>
        <sz val="12"/>
        <color rgb="FF000000"/>
        <rFont val="Helvetica Neue"/>
        <family val="2"/>
      </rPr>
      <t>(YOU MUST ANSWER NOT APPLICABLE IF YOU ANSWERED YES TO THE ABOVE QUESTION)</t>
    </r>
  </si>
  <si>
    <t>MAYBE / PARTIALLY</t>
  </si>
  <si>
    <t>Do you have policies in place in case students refuse to comply with requirements related to testing, physical distancing, use of personal protective equipment, isolation, or quarantine?</t>
  </si>
  <si>
    <t>Are there policies in place with clear thresholds to reintroduce various precautionary measures (such as mask use, physical distancing, limited in-person attendance, increased screening testing) if cases rise past a certain point?</t>
  </si>
  <si>
    <t>Do you have policies in place to accommodate students returning to campus, such as showing proof of vaccination, proof of negative test, mandatory quarantine periods, etc.?</t>
  </si>
  <si>
    <t>Are either MERV-13 filters in use OR are portable HEPA filtering units provided for highly occupied spaces, such as class rooms, gyms, locker rooms, cafeterias?</t>
  </si>
  <si>
    <t>Are HVAC systems operated in “occupied” mode two hours prior to and two hours following occupied times?</t>
  </si>
  <si>
    <t>Are high volume/low velocity fans set at less than or equal to 50%?</t>
  </si>
  <si>
    <t>Can windows and doors remain opened to allow for exchanges with outside air in dorms?</t>
  </si>
  <si>
    <t>Are either MERV-13 filters in use OR are portable HEPA filtering units provided for highly occupied spaces, such as dorms and communal lounges?</t>
  </si>
  <si>
    <t>Can windows and doors in classrooms, gyms, offices etc. remain opened to allow for exchanges with outside air?</t>
  </si>
  <si>
    <t xml:space="preserve">A set of questions are provided that identify the opportunities of exposure and high-risk activities that would increase the likelihood and impact of COVID-19 transmission in a University setting. 
In order to receive a risk rating, all questions must be answered using the available drop-down menu. </t>
  </si>
  <si>
    <t>Risk ratings range from very low to very high. In order to receive a risk rating, you must answer all questions provided.</t>
  </si>
  <si>
    <r>
      <t>A set of questions are provided to identify the opportunities to mitigate or reduce risk of COVID-19 transmission in a university or college setting. Questions have been groups into 11 categories including: p</t>
    </r>
    <r>
      <rPr>
        <sz val="12"/>
        <color theme="1"/>
        <rFont val="Calibri (Body)"/>
      </rPr>
      <t xml:space="preserve">olicies and procedures; connecting to public health; communication; public health and safety measures; academics; residencies / housing; dining / food services; athletic activities, specialized programs, and enrichment activities; assemblies, group meetings, events, and religious services; cleaning and sanitation; and travel and transportation. </t>
    </r>
    <r>
      <rPr>
        <sz val="12"/>
        <color theme="1"/>
        <rFont val="Calibri"/>
        <family val="2"/>
        <scheme val="minor"/>
      </rPr>
      <t xml:space="preserve">
A mitigation rating will be calculated as a percentage once all questions are answered. Questions must be answered using the available drop-down menu. Answer options include 'yes'; 'maybe / partially'; 'no'; and 'not applicable'.</t>
    </r>
  </si>
  <si>
    <t>2020 Planning Guide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</si>
</sst>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2"/>
      <color theme="1"/>
      <name val="Calibri"/>
      <family val="2"/>
      <scheme val="minor"/>
    </font>
    <font>
      <sz val="12"/>
      <color rgb="FF000000"/>
      <name val="Calibri"/>
      <family val="2"/>
    </font>
    <font>
      <b/>
      <sz val="16"/>
      <color theme="1"/>
      <name val="Calibri"/>
      <family val="2"/>
      <scheme val="minor"/>
    </font>
    <font>
      <b/>
      <sz val="14"/>
      <color rgb="FF000000"/>
      <name val="Calibri (Body)"/>
    </font>
    <font>
      <sz val="14"/>
      <color theme="1"/>
      <name val="Calibri (Body)"/>
    </font>
    <font>
      <b/>
      <sz val="14"/>
      <color theme="1"/>
      <name val="Calibri (Body)"/>
    </font>
    <font>
      <b/>
      <sz val="20"/>
      <color theme="1"/>
      <name val="Calibri"/>
      <family val="2"/>
      <scheme val="minor"/>
    </font>
    <font>
      <b/>
      <sz val="24"/>
      <color theme="1"/>
      <name val="Calibri"/>
      <family val="2"/>
      <scheme val="minor"/>
    </font>
    <font>
      <b/>
      <sz val="12"/>
      <color theme="1"/>
      <name val="Calibri"/>
      <family val="2"/>
      <scheme val="minor"/>
    </font>
    <font>
      <sz val="11"/>
      <color theme="1"/>
      <name val="Calibri"/>
      <family val="2"/>
      <charset val="204"/>
      <scheme val="minor"/>
    </font>
    <font>
      <b/>
      <sz val="18"/>
      <color theme="1"/>
      <name val="Calibri"/>
      <family val="2"/>
      <scheme val="minor"/>
    </font>
    <font>
      <b/>
      <sz val="18"/>
      <color rgb="FF000000"/>
      <name val="Calibri"/>
      <family val="2"/>
    </font>
    <font>
      <sz val="11"/>
      <color theme="1"/>
      <name val="Calibri"/>
      <family val="2"/>
      <charset val="204"/>
    </font>
    <font>
      <b/>
      <sz val="16"/>
      <color rgb="FF000000"/>
      <name val="Calibri"/>
      <family val="2"/>
      <charset val="204"/>
    </font>
    <font>
      <b/>
      <sz val="14"/>
      <color rgb="FF000000"/>
      <name val="Calibri"/>
      <family val="2"/>
      <charset val="204"/>
    </font>
    <font>
      <sz val="12"/>
      <color rgb="FFFF0000"/>
      <name val="Calibri"/>
      <family val="2"/>
      <scheme val="minor"/>
    </font>
    <font>
      <sz val="22"/>
      <color theme="1"/>
      <name val="Calibri"/>
      <family val="2"/>
      <scheme val="minor"/>
    </font>
    <font>
      <i/>
      <sz val="20"/>
      <color theme="1"/>
      <name val="Calibri"/>
      <family val="2"/>
      <scheme val="minor"/>
    </font>
    <font>
      <i/>
      <sz val="24"/>
      <color theme="1"/>
      <name val="Calibri"/>
      <family val="2"/>
      <scheme val="minor"/>
    </font>
    <font>
      <b/>
      <sz val="14"/>
      <color rgb="FF000000"/>
      <name val="Calibri"/>
      <family val="2"/>
    </font>
    <font>
      <b/>
      <sz val="16"/>
      <color rgb="FF000000"/>
      <name val="Calibri"/>
      <family val="2"/>
    </font>
    <font>
      <i/>
      <sz val="11"/>
      <color theme="1"/>
      <name val="Calibri"/>
      <family val="2"/>
    </font>
    <font>
      <b/>
      <sz val="36"/>
      <color theme="1"/>
      <name val="Calibri"/>
      <family val="2"/>
      <scheme val="minor"/>
    </font>
    <font>
      <b/>
      <sz val="16"/>
      <color theme="0"/>
      <name val="Calibri"/>
      <family val="2"/>
    </font>
    <font>
      <b/>
      <sz val="36"/>
      <color theme="0"/>
      <name val="Calibri"/>
      <family val="2"/>
      <scheme val="minor"/>
    </font>
    <font>
      <sz val="12"/>
      <color rgb="FF7030A0"/>
      <name val="Calibri"/>
      <family val="2"/>
      <scheme val="minor"/>
    </font>
    <font>
      <sz val="12"/>
      <color theme="1"/>
      <name val="Calibri (Body)"/>
    </font>
    <font>
      <sz val="12"/>
      <color theme="1"/>
      <name val="Helvetica Neue"/>
      <family val="2"/>
    </font>
    <font>
      <sz val="12"/>
      <color rgb="FFFF0000"/>
      <name val="Helvetica Neue"/>
      <family val="2"/>
    </font>
    <font>
      <i/>
      <sz val="24"/>
      <color theme="1"/>
      <name val="Helvetica Neue"/>
      <family val="2"/>
    </font>
    <font>
      <b/>
      <sz val="16"/>
      <color theme="1"/>
      <name val="Helvetica Neue"/>
      <family val="2"/>
    </font>
    <font>
      <b/>
      <sz val="11"/>
      <color theme="1"/>
      <name val="Helvetica Neue"/>
      <family val="2"/>
    </font>
    <font>
      <sz val="11"/>
      <color theme="1"/>
      <name val="Helvetica Neue"/>
      <family val="2"/>
    </font>
    <font>
      <b/>
      <sz val="12"/>
      <color theme="1"/>
      <name val="Helvetica Neue"/>
      <family val="2"/>
    </font>
    <font>
      <b/>
      <sz val="10"/>
      <color theme="1"/>
      <name val="Helvetica Neue"/>
      <family val="2"/>
    </font>
    <font>
      <sz val="11"/>
      <color rgb="FF000000"/>
      <name val="Helvetica Neue"/>
      <family val="2"/>
    </font>
    <font>
      <b/>
      <sz val="18"/>
      <color theme="1"/>
      <name val="Helvetica Neue"/>
      <family val="2"/>
    </font>
    <font>
      <b/>
      <sz val="14"/>
      <color theme="1"/>
      <name val="Helvetica Neue"/>
      <family val="2"/>
    </font>
    <font>
      <sz val="12"/>
      <color rgb="FF000000"/>
      <name val="Helvetica Neue"/>
      <family val="2"/>
    </font>
    <font>
      <b/>
      <i/>
      <sz val="14"/>
      <color theme="1"/>
      <name val="Helvetica Neue"/>
      <family val="2"/>
    </font>
    <font>
      <i/>
      <sz val="22"/>
      <color theme="1"/>
      <name val="Helvetica Neue"/>
      <family val="2"/>
    </font>
    <font>
      <i/>
      <sz val="20"/>
      <color theme="1"/>
      <name val="Helvetica Neue"/>
      <family val="2"/>
    </font>
    <font>
      <sz val="11"/>
      <color rgb="FF222222"/>
      <name val="Helvetica Neue"/>
      <family val="2"/>
    </font>
    <font>
      <b/>
      <sz val="16"/>
      <color rgb="FF000000"/>
      <name val="Helvetica Neue"/>
      <family val="2"/>
    </font>
    <font>
      <sz val="14"/>
      <color theme="1"/>
      <name val="Helvetica Neue"/>
      <family val="2"/>
    </font>
    <font>
      <b/>
      <sz val="14"/>
      <color rgb="FF000000"/>
      <name val="Helvetica Neue"/>
      <family val="2"/>
    </font>
    <font>
      <u/>
      <sz val="12"/>
      <color rgb="FF000000"/>
      <name val="Helvetica Neue"/>
      <family val="2"/>
    </font>
    <font>
      <b/>
      <sz val="20"/>
      <color theme="1"/>
      <name val="Helvetica Neue"/>
      <family val="2"/>
    </font>
    <font>
      <sz val="8"/>
      <name val="Calibri"/>
      <family val="2"/>
      <scheme val="minor"/>
    </font>
    <font>
      <b/>
      <sz val="12"/>
      <color rgb="FF000000"/>
      <name val="Helvetica Neue"/>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theme="0"/>
        <bgColor rgb="FF000000"/>
      </patternFill>
    </fill>
    <fill>
      <patternFill patternType="solid">
        <fgColor rgb="FF7030A0"/>
        <bgColor rgb="FF000000"/>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top/>
      <bottom style="dashed">
        <color indexed="64"/>
      </bottom>
      <diagonal/>
    </border>
    <border>
      <left/>
      <right/>
      <top style="medium">
        <color indexed="64"/>
      </top>
      <bottom style="dashed">
        <color indexed="64"/>
      </bottom>
      <diagonal/>
    </border>
    <border>
      <left/>
      <right/>
      <top style="thin">
        <color indexed="64"/>
      </top>
      <bottom/>
      <diagonal/>
    </border>
  </borders>
  <cellStyleXfs count="2">
    <xf numFmtId="0" fontId="0" fillId="0" borderId="0"/>
    <xf numFmtId="0" fontId="9" fillId="0" borderId="0"/>
  </cellStyleXfs>
  <cellXfs count="197">
    <xf numFmtId="0" fontId="0" fillId="0" borderId="0" xfId="0"/>
    <xf numFmtId="0" fontId="1" fillId="0" borderId="0" xfId="0" applyFont="1" applyAlignment="1">
      <alignment wrapText="1"/>
    </xf>
    <xf numFmtId="0" fontId="0" fillId="0" borderId="1" xfId="0" applyBorder="1"/>
    <xf numFmtId="0" fontId="0" fillId="0" borderId="1" xfId="0" applyFill="1" applyBorder="1"/>
    <xf numFmtId="0" fontId="6" fillId="0" borderId="3" xfId="0" applyFont="1" applyBorder="1" applyAlignment="1">
      <alignment horizontal="left"/>
    </xf>
    <xf numFmtId="0" fontId="2" fillId="0" borderId="4" xfId="0" applyFont="1" applyBorder="1" applyAlignment="1">
      <alignment horizontal="left" wrapText="1"/>
    </xf>
    <xf numFmtId="0" fontId="2" fillId="0" borderId="4" xfId="0" applyFont="1" applyBorder="1" applyAlignment="1">
      <alignment horizontal="left"/>
    </xf>
    <xf numFmtId="0" fontId="2" fillId="0" borderId="5" xfId="0" applyFont="1" applyBorder="1" applyAlignment="1">
      <alignment horizontal="left"/>
    </xf>
    <xf numFmtId="0" fontId="1" fillId="0" borderId="6" xfId="0" applyFont="1" applyBorder="1" applyAlignment="1">
      <alignment wrapText="1"/>
    </xf>
    <xf numFmtId="0" fontId="0" fillId="0" borderId="7" xfId="0" applyBorder="1"/>
    <xf numFmtId="0" fontId="1" fillId="0" borderId="8" xfId="0" applyFont="1" applyBorder="1" applyAlignment="1">
      <alignment wrapText="1"/>
    </xf>
    <xf numFmtId="0" fontId="0" fillId="0" borderId="9" xfId="0" applyBorder="1"/>
    <xf numFmtId="0" fontId="0" fillId="0" borderId="9" xfId="0" applyFill="1" applyBorder="1"/>
    <xf numFmtId="0" fontId="0" fillId="0" borderId="10" xfId="0" applyBorder="1"/>
    <xf numFmtId="0" fontId="3" fillId="0" borderId="11" xfId="0" applyFont="1" applyBorder="1" applyAlignment="1">
      <alignment wrapText="1"/>
    </xf>
    <xf numFmtId="0" fontId="4" fillId="0" borderId="12" xfId="0" applyFont="1" applyBorder="1"/>
    <xf numFmtId="0" fontId="5" fillId="0" borderId="13" xfId="0" applyFont="1" applyBorder="1"/>
    <xf numFmtId="0" fontId="0" fillId="0" borderId="12" xfId="0" applyBorder="1"/>
    <xf numFmtId="0" fontId="3" fillId="0" borderId="13" xfId="0" applyFont="1" applyBorder="1" applyAlignment="1">
      <alignment wrapText="1"/>
    </xf>
    <xf numFmtId="0" fontId="0" fillId="2" borderId="0" xfId="0" applyFill="1"/>
    <xf numFmtId="0" fontId="15" fillId="2" borderId="0" xfId="0" applyFont="1" applyFill="1"/>
    <xf numFmtId="0" fontId="0" fillId="2" borderId="0" xfId="0" applyFill="1"/>
    <xf numFmtId="0" fontId="0" fillId="2" borderId="0" xfId="0" applyFill="1" applyAlignment="1"/>
    <xf numFmtId="0" fontId="0" fillId="2" borderId="0" xfId="0" applyFill="1" applyAlignment="1">
      <alignment wrapText="1"/>
    </xf>
    <xf numFmtId="0" fontId="0" fillId="2" borderId="0" xfId="0" applyFill="1"/>
    <xf numFmtId="0" fontId="12" fillId="2" borderId="0" xfId="0" applyFont="1" applyFill="1" applyAlignment="1">
      <alignment wrapText="1"/>
    </xf>
    <xf numFmtId="0" fontId="11" fillId="2" borderId="0" xfId="0" applyFont="1" applyFill="1" applyAlignment="1">
      <alignment wrapText="1"/>
    </xf>
    <xf numFmtId="0" fontId="13" fillId="8" borderId="2" xfId="0" applyFont="1" applyFill="1" applyBorder="1" applyAlignment="1">
      <alignment wrapText="1"/>
    </xf>
    <xf numFmtId="0" fontId="14" fillId="2" borderId="19" xfId="0" applyFont="1" applyFill="1" applyBorder="1" applyAlignment="1">
      <alignment horizontal="left" vertical="center" wrapText="1"/>
    </xf>
    <xf numFmtId="0" fontId="0" fillId="2" borderId="2" xfId="0" applyFill="1" applyBorder="1"/>
    <xf numFmtId="0" fontId="19" fillId="2" borderId="14"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0" fillId="2" borderId="0" xfId="0" applyFill="1"/>
    <xf numFmtId="0" fontId="0" fillId="0" borderId="0" xfId="0" applyFill="1" applyBorder="1"/>
    <xf numFmtId="0" fontId="23" fillId="9" borderId="14" xfId="0" applyFont="1" applyFill="1" applyBorder="1" applyAlignment="1">
      <alignment horizontal="center" vertical="center" wrapText="1"/>
    </xf>
    <xf numFmtId="0" fontId="0" fillId="2" borderId="0" xfId="0" applyFill="1" applyBorder="1" applyAlignment="1"/>
    <xf numFmtId="0" fontId="24" fillId="2" borderId="0" xfId="0" applyFont="1" applyFill="1" applyBorder="1" applyAlignment="1">
      <alignment horizontal="center" vertical="center"/>
    </xf>
    <xf numFmtId="0" fontId="24" fillId="2" borderId="0" xfId="0" applyFont="1" applyFill="1" applyBorder="1" applyAlignment="1" applyProtection="1">
      <alignment vertical="center"/>
    </xf>
    <xf numFmtId="0" fontId="24" fillId="2" borderId="0" xfId="0" applyFont="1" applyFill="1" applyBorder="1" applyAlignment="1" applyProtection="1">
      <alignment vertical="center"/>
      <protection locked="0"/>
    </xf>
    <xf numFmtId="0" fontId="25" fillId="2" borderId="0" xfId="0" applyFont="1" applyFill="1"/>
    <xf numFmtId="0" fontId="6" fillId="3" borderId="14" xfId="0" applyFont="1" applyFill="1" applyBorder="1" applyAlignment="1">
      <alignment horizontal="left" vertical="center"/>
    </xf>
    <xf numFmtId="0" fontId="7" fillId="2" borderId="0" xfId="0" applyFont="1" applyFill="1" applyBorder="1" applyAlignment="1">
      <alignment vertical="top" wrapText="1"/>
    </xf>
    <xf numFmtId="0" fontId="18" fillId="2" borderId="0" xfId="0" applyFont="1" applyFill="1" applyBorder="1" applyAlignment="1">
      <alignment vertical="center" wrapText="1"/>
    </xf>
    <xf numFmtId="0" fontId="21" fillId="2" borderId="0" xfId="0" applyFont="1" applyFill="1" applyAlignment="1">
      <alignment vertical="center" wrapText="1"/>
    </xf>
    <xf numFmtId="0" fontId="22" fillId="0" borderId="0" xfId="0" applyFont="1" applyFill="1" applyBorder="1" applyAlignment="1" applyProtection="1">
      <alignment horizontal="left" vertical="top"/>
    </xf>
    <xf numFmtId="0" fontId="6" fillId="3" borderId="2" xfId="0" applyFont="1" applyFill="1" applyBorder="1" applyAlignment="1">
      <alignment horizontal="left" vertical="center"/>
    </xf>
    <xf numFmtId="0" fontId="6" fillId="3" borderId="2" xfId="0" applyFont="1" applyFill="1" applyBorder="1" applyAlignment="1">
      <alignment horizontal="left" vertical="center" wrapText="1"/>
    </xf>
    <xf numFmtId="1" fontId="6" fillId="3" borderId="14" xfId="0" applyNumberFormat="1" applyFont="1" applyFill="1" applyBorder="1" applyAlignment="1">
      <alignment horizontal="left" vertical="center" wrapText="1"/>
    </xf>
    <xf numFmtId="0" fontId="0" fillId="2" borderId="0" xfId="0" applyFill="1" applyBorder="1"/>
    <xf numFmtId="0" fontId="0" fillId="2" borderId="0" xfId="0" applyFill="1"/>
    <xf numFmtId="0" fontId="33" fillId="10" borderId="26" xfId="1" applyFont="1" applyFill="1" applyBorder="1" applyAlignment="1" applyProtection="1">
      <alignment horizontal="center" vertical="center" wrapText="1"/>
      <protection locked="0"/>
    </xf>
    <xf numFmtId="0" fontId="32" fillId="10" borderId="26" xfId="1" applyFont="1" applyFill="1" applyBorder="1" applyAlignment="1" applyProtection="1">
      <alignment wrapText="1"/>
      <protection locked="0"/>
    </xf>
    <xf numFmtId="0" fontId="33" fillId="10" borderId="27" xfId="1" applyFont="1" applyFill="1" applyBorder="1" applyAlignment="1" applyProtection="1">
      <alignment horizontal="center" vertical="center" wrapText="1"/>
      <protection locked="0"/>
    </xf>
    <xf numFmtId="0" fontId="32" fillId="10" borderId="27" xfId="1" applyFont="1" applyFill="1" applyBorder="1" applyAlignment="1" applyProtection="1">
      <alignment wrapText="1"/>
      <protection locked="0"/>
    </xf>
    <xf numFmtId="0" fontId="33" fillId="10" borderId="29" xfId="1" applyFont="1" applyFill="1" applyBorder="1" applyAlignment="1" applyProtection="1">
      <alignment horizontal="center" vertical="center" wrapText="1"/>
      <protection locked="0"/>
    </xf>
    <xf numFmtId="0" fontId="34" fillId="10" borderId="29" xfId="1" applyFont="1" applyFill="1" applyBorder="1" applyAlignment="1" applyProtection="1">
      <alignment horizontal="center" vertical="top" wrapText="1"/>
      <protection locked="0"/>
    </xf>
    <xf numFmtId="0" fontId="32" fillId="10" borderId="29" xfId="1" applyFont="1" applyFill="1" applyBorder="1" applyAlignment="1" applyProtection="1">
      <alignment wrapText="1"/>
      <protection locked="0"/>
    </xf>
    <xf numFmtId="0" fontId="27" fillId="2" borderId="0" xfId="0" applyFont="1" applyFill="1" applyProtection="1"/>
    <xf numFmtId="0" fontId="28" fillId="2" borderId="0" xfId="0" applyFont="1" applyFill="1" applyProtection="1"/>
    <xf numFmtId="0" fontId="41" fillId="2" borderId="0" xfId="0" applyFont="1" applyFill="1" applyAlignment="1" applyProtection="1"/>
    <xf numFmtId="0" fontId="42" fillId="2" borderId="15" xfId="0" applyFont="1" applyFill="1" applyBorder="1" applyProtection="1"/>
    <xf numFmtId="0" fontId="27" fillId="2" borderId="7" xfId="0" applyFont="1" applyFill="1" applyBorder="1" applyProtection="1"/>
    <xf numFmtId="16" fontId="27" fillId="2" borderId="0" xfId="0" applyNumberFormat="1" applyFont="1" applyFill="1" applyProtection="1"/>
    <xf numFmtId="0" fontId="45" fillId="2" borderId="0" xfId="0" applyFont="1" applyFill="1" applyBorder="1" applyAlignment="1" applyProtection="1">
      <alignment horizontal="center" vertical="center" wrapText="1"/>
    </xf>
    <xf numFmtId="0" fontId="44" fillId="2" borderId="0" xfId="0" applyFont="1" applyFill="1" applyBorder="1" applyAlignment="1" applyProtection="1">
      <alignment horizontal="center"/>
    </xf>
    <xf numFmtId="0" fontId="45" fillId="2" borderId="0" xfId="0" applyFont="1" applyFill="1" applyBorder="1" applyAlignment="1" applyProtection="1">
      <alignment vertical="center" wrapText="1"/>
    </xf>
    <xf numFmtId="49" fontId="27" fillId="2" borderId="0" xfId="0" applyNumberFormat="1" applyFont="1" applyFill="1" applyProtection="1"/>
    <xf numFmtId="49" fontId="28" fillId="2" borderId="0" xfId="0" applyNumberFormat="1" applyFont="1" applyFill="1" applyProtection="1"/>
    <xf numFmtId="0" fontId="38" fillId="2" borderId="28" xfId="0" applyFont="1" applyFill="1" applyBorder="1" applyAlignment="1" applyProtection="1">
      <alignment wrapText="1"/>
    </xf>
    <xf numFmtId="0" fontId="30" fillId="3" borderId="18" xfId="0" applyFont="1" applyFill="1" applyBorder="1" applyAlignment="1" applyProtection="1">
      <alignment horizontal="center" wrapText="1"/>
    </xf>
    <xf numFmtId="0" fontId="38" fillId="10" borderId="26" xfId="0" applyFont="1" applyFill="1" applyBorder="1" applyAlignment="1" applyProtection="1">
      <alignment wrapText="1"/>
    </xf>
    <xf numFmtId="0" fontId="30" fillId="3" borderId="18" xfId="0" applyFont="1" applyFill="1" applyBorder="1" applyAlignment="1" applyProtection="1">
      <alignment horizontal="center"/>
    </xf>
    <xf numFmtId="0" fontId="27" fillId="2" borderId="28" xfId="0" applyFont="1" applyFill="1" applyBorder="1" applyAlignment="1" applyProtection="1">
      <alignment horizontal="center" vertical="center"/>
      <protection locked="0"/>
    </xf>
    <xf numFmtId="0" fontId="27" fillId="10" borderId="26" xfId="0" applyFont="1" applyFill="1" applyBorder="1" applyAlignment="1" applyProtection="1">
      <alignment horizontal="center" vertical="center"/>
      <protection locked="0"/>
    </xf>
    <xf numFmtId="0" fontId="33" fillId="2" borderId="0" xfId="0" applyFont="1" applyFill="1" applyProtection="1"/>
    <xf numFmtId="0" fontId="33" fillId="2" borderId="0" xfId="0" quotePrefix="1" applyFont="1" applyFill="1" applyProtection="1"/>
    <xf numFmtId="0" fontId="33" fillId="0" borderId="26" xfId="1" applyFont="1" applyFill="1" applyBorder="1" applyAlignment="1" applyProtection="1">
      <alignment horizontal="center" vertical="center" wrapText="1"/>
      <protection locked="0"/>
    </xf>
    <xf numFmtId="0" fontId="32" fillId="0" borderId="26" xfId="1" applyFont="1" applyFill="1" applyBorder="1" applyAlignment="1" applyProtection="1">
      <alignment wrapText="1"/>
      <protection locked="0"/>
    </xf>
    <xf numFmtId="0" fontId="33" fillId="0" borderId="29" xfId="1" applyFont="1" applyFill="1" applyBorder="1" applyAlignment="1" applyProtection="1">
      <alignment horizontal="center" vertical="center" wrapText="1"/>
      <protection locked="0"/>
    </xf>
    <xf numFmtId="0" fontId="32" fillId="0" borderId="29" xfId="1" applyFont="1" applyFill="1" applyBorder="1" applyAlignment="1" applyProtection="1">
      <alignment wrapText="1"/>
      <protection locked="0"/>
    </xf>
    <xf numFmtId="0" fontId="33" fillId="0" borderId="27" xfId="1" applyFont="1" applyFill="1" applyBorder="1" applyAlignment="1" applyProtection="1">
      <alignment horizontal="center" vertical="center" wrapText="1"/>
      <protection locked="0"/>
    </xf>
    <xf numFmtId="0" fontId="32" fillId="0" borderId="27" xfId="1" applyFont="1" applyFill="1" applyBorder="1" applyAlignment="1" applyProtection="1">
      <alignment wrapText="1"/>
      <protection locked="0"/>
    </xf>
    <xf numFmtId="0" fontId="34" fillId="0" borderId="26" xfId="1" applyFont="1" applyFill="1" applyBorder="1" applyAlignment="1" applyProtection="1">
      <alignment horizontal="center" vertical="top" wrapText="1"/>
      <protection locked="0"/>
    </xf>
    <xf numFmtId="0" fontId="28" fillId="2" borderId="0" xfId="0" applyFont="1" applyFill="1" applyBorder="1" applyProtection="1"/>
    <xf numFmtId="0" fontId="27" fillId="2" borderId="0" xfId="0" applyFont="1" applyFill="1" applyBorder="1" applyProtection="1"/>
    <xf numFmtId="0" fontId="44" fillId="2" borderId="17" xfId="0" applyFont="1" applyFill="1" applyBorder="1" applyProtection="1"/>
    <xf numFmtId="0" fontId="37" fillId="2" borderId="17" xfId="0" applyFont="1" applyFill="1" applyBorder="1" applyProtection="1"/>
    <xf numFmtId="0" fontId="44" fillId="2" borderId="0" xfId="0" applyFont="1" applyFill="1" applyBorder="1" applyProtection="1"/>
    <xf numFmtId="0" fontId="30" fillId="0" borderId="2" xfId="0" applyFont="1" applyFill="1" applyBorder="1" applyAlignment="1" applyProtection="1">
      <alignment horizontal="center" vertical="center"/>
    </xf>
    <xf numFmtId="0" fontId="43" fillId="3" borderId="2" xfId="0" applyFont="1" applyFill="1" applyBorder="1" applyAlignment="1" applyProtection="1">
      <alignment horizontal="right" vertical="center" wrapText="1"/>
    </xf>
    <xf numFmtId="0" fontId="30" fillId="2" borderId="23" xfId="0" applyFont="1" applyFill="1" applyBorder="1" applyAlignment="1" applyProtection="1">
      <alignment horizontal="left" wrapText="1"/>
    </xf>
    <xf numFmtId="0" fontId="30" fillId="2" borderId="23" xfId="0" applyFont="1" applyFill="1" applyBorder="1" applyAlignment="1" applyProtection="1">
      <alignment horizontal="left"/>
    </xf>
    <xf numFmtId="0" fontId="30" fillId="3" borderId="17" xfId="0" applyFont="1" applyFill="1" applyBorder="1" applyAlignment="1" applyProtection="1">
      <alignment horizontal="center"/>
    </xf>
    <xf numFmtId="0" fontId="27" fillId="2" borderId="26" xfId="0" applyFont="1" applyFill="1" applyBorder="1" applyAlignment="1" applyProtection="1">
      <alignment horizontal="center" vertical="center"/>
    </xf>
    <xf numFmtId="0" fontId="27" fillId="10" borderId="26" xfId="0" applyFont="1" applyFill="1" applyBorder="1" applyAlignment="1" applyProtection="1">
      <alignment horizontal="center" vertical="center"/>
    </xf>
    <xf numFmtId="0" fontId="27" fillId="2" borderId="0" xfId="0" applyFont="1" applyFill="1" applyAlignment="1" applyProtection="1">
      <alignment horizontal="center" vertical="top"/>
    </xf>
    <xf numFmtId="0" fontId="27" fillId="2" borderId="18" xfId="0" applyFont="1" applyFill="1" applyBorder="1" applyProtection="1"/>
    <xf numFmtId="0" fontId="28" fillId="2" borderId="18" xfId="0" applyFont="1" applyFill="1" applyBorder="1" applyProtection="1"/>
    <xf numFmtId="0" fontId="37" fillId="3" borderId="18" xfId="1" applyFont="1" applyFill="1" applyBorder="1" applyAlignment="1" applyProtection="1">
      <alignment horizontal="center" wrapText="1"/>
    </xf>
    <xf numFmtId="0" fontId="31" fillId="2" borderId="0" xfId="1" applyFont="1" applyFill="1" applyAlignment="1" applyProtection="1">
      <alignment horizontal="center" vertical="center" wrapText="1"/>
    </xf>
    <xf numFmtId="0" fontId="33" fillId="2" borderId="28" xfId="1" applyFont="1" applyFill="1" applyBorder="1" applyAlignment="1" applyProtection="1">
      <alignment horizontal="center" vertical="center" wrapText="1"/>
    </xf>
    <xf numFmtId="0" fontId="32" fillId="2" borderId="0" xfId="1" applyFont="1" applyFill="1" applyAlignment="1" applyProtection="1">
      <alignment vertical="top" wrapText="1"/>
    </xf>
    <xf numFmtId="0" fontId="27" fillId="10" borderId="26" xfId="1" applyFont="1" applyFill="1" applyBorder="1" applyAlignment="1" applyProtection="1">
      <alignment vertical="top" wrapText="1"/>
    </xf>
    <xf numFmtId="0" fontId="33" fillId="10" borderId="26" xfId="1" applyFont="1" applyFill="1" applyBorder="1" applyAlignment="1" applyProtection="1">
      <alignment horizontal="center" vertical="center" wrapText="1"/>
    </xf>
    <xf numFmtId="0" fontId="27" fillId="0" borderId="26" xfId="1" applyFont="1" applyFill="1" applyBorder="1" applyAlignment="1" applyProtection="1">
      <alignment vertical="top" wrapText="1"/>
    </xf>
    <xf numFmtId="0" fontId="33" fillId="0" borderId="26" xfId="1" applyFont="1" applyFill="1" applyBorder="1" applyAlignment="1" applyProtection="1">
      <alignment horizontal="center" vertical="center" wrapText="1"/>
    </xf>
    <xf numFmtId="0" fontId="32" fillId="2" borderId="0" xfId="1" applyFont="1" applyFill="1" applyAlignment="1" applyProtection="1">
      <alignment horizontal="left" vertical="top" wrapText="1"/>
    </xf>
    <xf numFmtId="0" fontId="27" fillId="0" borderId="29" xfId="1" applyFont="1" applyFill="1" applyBorder="1" applyAlignment="1" applyProtection="1">
      <alignment vertical="top" wrapText="1"/>
    </xf>
    <xf numFmtId="0" fontId="33" fillId="0" borderId="29" xfId="1" applyFont="1" applyFill="1" applyBorder="1" applyAlignment="1" applyProtection="1">
      <alignment horizontal="center" vertical="center" wrapText="1"/>
    </xf>
    <xf numFmtId="0" fontId="27" fillId="0" borderId="27" xfId="1" applyFont="1" applyFill="1" applyBorder="1" applyAlignment="1" applyProtection="1">
      <alignment vertical="top" wrapText="1"/>
    </xf>
    <xf numFmtId="0" fontId="33" fillId="0" borderId="27" xfId="1" applyFont="1" applyFill="1" applyBorder="1" applyAlignment="1" applyProtection="1">
      <alignment horizontal="center" vertical="center" wrapText="1"/>
    </xf>
    <xf numFmtId="0" fontId="27" fillId="10" borderId="29" xfId="1" applyFont="1" applyFill="1" applyBorder="1" applyAlignment="1" applyProtection="1">
      <alignment vertical="top" wrapText="1"/>
    </xf>
    <xf numFmtId="0" fontId="33" fillId="10" borderId="29" xfId="1" applyFont="1" applyFill="1" applyBorder="1" applyAlignment="1" applyProtection="1">
      <alignment horizontal="center" vertical="center" wrapText="1"/>
    </xf>
    <xf numFmtId="0" fontId="27" fillId="10" borderId="26" xfId="1" applyFont="1" applyFill="1" applyBorder="1" applyAlignment="1" applyProtection="1">
      <alignment horizontal="left" vertical="top" wrapText="1"/>
    </xf>
    <xf numFmtId="0" fontId="27" fillId="0" borderId="26" xfId="1" applyFont="1" applyFill="1" applyBorder="1" applyAlignment="1" applyProtection="1">
      <alignment horizontal="left" vertical="top" wrapText="1"/>
    </xf>
    <xf numFmtId="0" fontId="27" fillId="10" borderId="27" xfId="1" applyFont="1" applyFill="1" applyBorder="1" applyAlignment="1" applyProtection="1">
      <alignment horizontal="left" vertical="top" wrapText="1"/>
    </xf>
    <xf numFmtId="0" fontId="33" fillId="10" borderId="27" xfId="1" applyFont="1" applyFill="1" applyBorder="1" applyAlignment="1" applyProtection="1">
      <alignment horizontal="center" vertical="center" wrapText="1"/>
    </xf>
    <xf numFmtId="0" fontId="38" fillId="0" borderId="29" xfId="1" applyFont="1" applyFill="1" applyBorder="1" applyAlignment="1" applyProtection="1">
      <alignment vertical="top" wrapText="1"/>
    </xf>
    <xf numFmtId="0" fontId="35" fillId="2" borderId="0" xfId="1" applyFont="1" applyFill="1" applyAlignment="1" applyProtection="1">
      <alignment vertical="top" wrapText="1"/>
    </xf>
    <xf numFmtId="0" fontId="38" fillId="10" borderId="26" xfId="1" applyFont="1" applyFill="1" applyBorder="1" applyAlignment="1" applyProtection="1">
      <alignment vertical="top" wrapText="1"/>
    </xf>
    <xf numFmtId="0" fontId="38" fillId="0" borderId="26" xfId="1" applyFont="1" applyFill="1" applyBorder="1" applyAlignment="1" applyProtection="1">
      <alignment vertical="top" wrapText="1"/>
    </xf>
    <xf numFmtId="0" fontId="27" fillId="0" borderId="26" xfId="1" applyFont="1" applyFill="1" applyBorder="1" applyAlignment="1" applyProtection="1">
      <alignment wrapText="1"/>
    </xf>
    <xf numFmtId="0" fontId="27" fillId="10" borderId="27" xfId="1" applyFont="1" applyFill="1" applyBorder="1" applyAlignment="1" applyProtection="1">
      <alignment vertical="top" wrapText="1"/>
    </xf>
    <xf numFmtId="0" fontId="32" fillId="2" borderId="0" xfId="1" applyFont="1" applyFill="1" applyAlignment="1" applyProtection="1">
      <alignment wrapText="1"/>
    </xf>
    <xf numFmtId="0" fontId="38" fillId="10" borderId="27" xfId="1" applyFont="1" applyFill="1" applyBorder="1" applyAlignment="1" applyProtection="1">
      <alignment vertical="top" wrapText="1"/>
    </xf>
    <xf numFmtId="0" fontId="27" fillId="0" borderId="27" xfId="1" applyFont="1" applyFill="1" applyBorder="1" applyAlignment="1" applyProtection="1">
      <alignment wrapText="1"/>
    </xf>
    <xf numFmtId="0" fontId="32" fillId="2" borderId="0" xfId="1" applyFont="1" applyFill="1" applyBorder="1" applyAlignment="1" applyProtection="1">
      <alignment horizontal="center" vertical="top" wrapText="1"/>
    </xf>
    <xf numFmtId="0" fontId="33" fillId="2" borderId="0" xfId="1" applyFont="1" applyFill="1" applyAlignment="1" applyProtection="1">
      <alignment horizontal="center" wrapText="1"/>
    </xf>
    <xf numFmtId="0" fontId="32" fillId="2" borderId="0" xfId="1" applyFont="1" applyFill="1" applyAlignment="1" applyProtection="1">
      <alignment horizontal="center" vertical="center" wrapText="1"/>
    </xf>
    <xf numFmtId="0" fontId="31" fillId="2" borderId="0" xfId="1" applyFont="1" applyFill="1" applyAlignment="1" applyProtection="1">
      <alignment wrapText="1"/>
    </xf>
    <xf numFmtId="0" fontId="30" fillId="3" borderId="3" xfId="1" applyFont="1" applyFill="1" applyBorder="1" applyAlignment="1" applyProtection="1">
      <alignment wrapText="1"/>
    </xf>
    <xf numFmtId="1" fontId="30" fillId="3" borderId="5" xfId="1" applyNumberFormat="1" applyFont="1" applyFill="1" applyBorder="1" applyAlignment="1" applyProtection="1">
      <alignment horizontal="center" wrapText="1"/>
    </xf>
    <xf numFmtId="1" fontId="36" fillId="2" borderId="0" xfId="1" applyNumberFormat="1" applyFont="1" applyFill="1" applyAlignment="1" applyProtection="1">
      <alignment horizontal="center" wrapText="1"/>
    </xf>
    <xf numFmtId="0" fontId="31" fillId="2" borderId="0" xfId="1" applyFont="1" applyFill="1" applyAlignment="1" applyProtection="1">
      <alignment horizontal="center"/>
    </xf>
    <xf numFmtId="0" fontId="36" fillId="2" borderId="0" xfId="1" applyFont="1" applyFill="1" applyAlignment="1" applyProtection="1">
      <alignment wrapText="1"/>
    </xf>
    <xf numFmtId="0" fontId="27" fillId="2" borderId="0" xfId="0" applyFont="1" applyFill="1" applyAlignment="1" applyProtection="1">
      <alignment horizontal="center"/>
    </xf>
    <xf numFmtId="0" fontId="30" fillId="3" borderId="20" xfId="0" applyFont="1" applyFill="1" applyBorder="1" applyAlignment="1" applyProtection="1">
      <alignment horizontal="right" vertical="center"/>
    </xf>
    <xf numFmtId="0" fontId="37" fillId="0" borderId="21" xfId="0" applyFont="1" applyFill="1" applyBorder="1" applyAlignment="1" applyProtection="1">
      <alignment horizontal="center" wrapText="1"/>
    </xf>
    <xf numFmtId="49" fontId="0" fillId="0" borderId="0" xfId="0" applyNumberFormat="1"/>
    <xf numFmtId="0" fontId="27" fillId="2" borderId="26" xfId="1" applyFont="1" applyFill="1" applyBorder="1" applyAlignment="1" applyProtection="1">
      <alignment vertical="top" wrapText="1"/>
    </xf>
    <xf numFmtId="0" fontId="33" fillId="2" borderId="26" xfId="1" applyFont="1" applyFill="1" applyBorder="1" applyAlignment="1" applyProtection="1">
      <alignment horizontal="center" vertical="center" wrapText="1"/>
      <protection locked="0"/>
    </xf>
    <xf numFmtId="0" fontId="33" fillId="2" borderId="26" xfId="1" applyFont="1" applyFill="1" applyBorder="1" applyAlignment="1" applyProtection="1">
      <alignment horizontal="center" vertical="center" wrapText="1"/>
    </xf>
    <xf numFmtId="0" fontId="32" fillId="2" borderId="26" xfId="1" applyFont="1" applyFill="1" applyBorder="1" applyAlignment="1" applyProtection="1">
      <alignment wrapText="1"/>
      <protection locked="0"/>
    </xf>
    <xf numFmtId="0" fontId="27" fillId="2" borderId="29" xfId="1" applyFont="1" applyFill="1" applyBorder="1" applyAlignment="1" applyProtection="1">
      <alignment vertical="top" wrapText="1"/>
    </xf>
    <xf numFmtId="0" fontId="33" fillId="2" borderId="29" xfId="1" applyFont="1" applyFill="1" applyBorder="1" applyAlignment="1" applyProtection="1">
      <alignment horizontal="center" vertical="center" wrapText="1"/>
      <protection locked="0"/>
    </xf>
    <xf numFmtId="0" fontId="33" fillId="2" borderId="29" xfId="1" applyFont="1" applyFill="1" applyBorder="1" applyAlignment="1" applyProtection="1">
      <alignment horizontal="center" vertical="center" wrapText="1"/>
    </xf>
    <xf numFmtId="0" fontId="32" fillId="2" borderId="29" xfId="1" applyFont="1" applyFill="1" applyBorder="1" applyAlignment="1" applyProtection="1">
      <alignment wrapText="1"/>
      <protection locked="0"/>
    </xf>
    <xf numFmtId="0" fontId="33" fillId="10" borderId="28" xfId="1" applyFont="1" applyFill="1" applyBorder="1" applyAlignment="1" applyProtection="1">
      <alignment horizontal="center" vertical="center" wrapText="1"/>
    </xf>
    <xf numFmtId="0" fontId="27" fillId="10" borderId="28" xfId="1" applyFont="1" applyFill="1" applyBorder="1" applyAlignment="1" applyProtection="1">
      <alignment vertical="top" wrapText="1"/>
    </xf>
    <xf numFmtId="0" fontId="33" fillId="10" borderId="28" xfId="1" applyFont="1" applyFill="1" applyBorder="1" applyAlignment="1" applyProtection="1">
      <alignment horizontal="center" vertical="center" wrapText="1"/>
      <protection locked="0"/>
    </xf>
    <xf numFmtId="0" fontId="32" fillId="10" borderId="28" xfId="1" applyFont="1" applyFill="1" applyBorder="1" applyAlignment="1" applyProtection="1">
      <alignment wrapText="1"/>
      <protection locked="0"/>
    </xf>
    <xf numFmtId="0" fontId="33" fillId="2" borderId="27" xfId="1" applyFont="1" applyFill="1" applyBorder="1" applyAlignment="1" applyProtection="1">
      <alignment horizontal="center" vertical="center" wrapText="1"/>
    </xf>
    <xf numFmtId="0" fontId="38" fillId="10" borderId="28" xfId="0" applyFont="1" applyFill="1" applyBorder="1" applyAlignment="1" applyProtection="1">
      <alignment wrapText="1"/>
    </xf>
    <xf numFmtId="0" fontId="27" fillId="10" borderId="28" xfId="0" applyFont="1" applyFill="1" applyBorder="1" applyAlignment="1" applyProtection="1">
      <alignment horizontal="center" vertical="center"/>
      <protection locked="0"/>
    </xf>
    <xf numFmtId="0" fontId="16" fillId="2" borderId="0" xfId="0" applyFont="1" applyFill="1" applyAlignment="1">
      <alignment horizontal="center" wrapText="1"/>
    </xf>
    <xf numFmtId="0" fontId="17" fillId="2" borderId="0" xfId="0" applyFont="1" applyFill="1" applyAlignment="1">
      <alignment horizontal="center"/>
    </xf>
    <xf numFmtId="0" fontId="0" fillId="2" borderId="0" xfId="0" applyFill="1"/>
    <xf numFmtId="0" fontId="0" fillId="2" borderId="0" xfId="0" applyFill="1" applyAlignment="1">
      <alignment wrapText="1"/>
    </xf>
    <xf numFmtId="0" fontId="8" fillId="2" borderId="0" xfId="0" applyFont="1" applyFill="1"/>
    <xf numFmtId="0" fontId="0" fillId="2" borderId="0" xfId="0" applyFill="1" applyAlignment="1">
      <alignment horizontal="left" wrapText="1"/>
    </xf>
    <xf numFmtId="0" fontId="0" fillId="2" borderId="0" xfId="0" applyFill="1" applyAlignment="1">
      <alignment horizontal="left"/>
    </xf>
    <xf numFmtId="0" fontId="47" fillId="2" borderId="0"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xf>
    <xf numFmtId="0" fontId="38" fillId="2" borderId="27" xfId="0" applyFont="1" applyFill="1" applyBorder="1" applyAlignment="1" applyProtection="1">
      <alignment horizontal="center" wrapText="1"/>
    </xf>
    <xf numFmtId="0" fontId="38" fillId="2" borderId="17" xfId="0" applyFont="1" applyFill="1" applyBorder="1" applyAlignment="1" applyProtection="1">
      <alignment horizontal="center" wrapText="1"/>
    </xf>
    <xf numFmtId="0" fontId="38" fillId="2" borderId="0" xfId="0" applyFont="1" applyFill="1" applyBorder="1" applyAlignment="1" applyProtection="1">
      <alignment horizontal="center" wrapText="1"/>
    </xf>
    <xf numFmtId="0" fontId="38" fillId="2" borderId="14" xfId="0" applyFont="1" applyFill="1" applyBorder="1" applyAlignment="1" applyProtection="1">
      <alignment horizontal="center" wrapText="1"/>
    </xf>
    <xf numFmtId="0" fontId="38" fillId="2" borderId="0" xfId="0" applyFont="1" applyFill="1" applyBorder="1" applyAlignment="1" applyProtection="1">
      <alignment horizontal="left" vertical="center" wrapText="1"/>
    </xf>
    <xf numFmtId="0" fontId="40" fillId="2" borderId="18" xfId="0" applyFont="1" applyFill="1" applyBorder="1" applyAlignment="1" applyProtection="1">
      <alignment horizontal="center"/>
    </xf>
    <xf numFmtId="0" fontId="31" fillId="2" borderId="23" xfId="1" applyFont="1" applyFill="1" applyBorder="1" applyAlignment="1" applyProtection="1">
      <alignment horizontal="center" vertical="center" wrapText="1"/>
    </xf>
    <xf numFmtId="0" fontId="31" fillId="2" borderId="22" xfId="1" applyFont="1" applyFill="1" applyBorder="1" applyAlignment="1" applyProtection="1">
      <alignment horizontal="center" vertical="center" wrapText="1"/>
    </xf>
    <xf numFmtId="0" fontId="31" fillId="2" borderId="25" xfId="1" applyFont="1" applyFill="1" applyBorder="1" applyAlignment="1" applyProtection="1">
      <alignment horizontal="center" vertical="center" wrapText="1"/>
    </xf>
    <xf numFmtId="0" fontId="47" fillId="2" borderId="0" xfId="0" applyFont="1" applyFill="1" applyBorder="1" applyAlignment="1" applyProtection="1">
      <alignment horizontal="center" vertical="top" wrapText="1"/>
    </xf>
    <xf numFmtId="0" fontId="29" fillId="2" borderId="18" xfId="0" applyFont="1" applyFill="1" applyBorder="1" applyAlignment="1" applyProtection="1">
      <alignment horizontal="center" vertical="center" wrapText="1"/>
    </xf>
    <xf numFmtId="0" fontId="31" fillId="2" borderId="24" xfId="1" applyFont="1" applyFill="1" applyBorder="1" applyAlignment="1" applyProtection="1">
      <alignment horizontal="center" vertical="center" wrapText="1"/>
    </xf>
    <xf numFmtId="0" fontId="31" fillId="2" borderId="30" xfId="1" applyFont="1" applyFill="1" applyBorder="1" applyAlignment="1" applyProtection="1">
      <alignment horizontal="center" vertical="center" wrapText="1"/>
    </xf>
    <xf numFmtId="0" fontId="2" fillId="2" borderId="16" xfId="0" applyFont="1" applyFill="1" applyBorder="1" applyAlignment="1">
      <alignment horizontal="left"/>
    </xf>
    <xf numFmtId="0" fontId="2" fillId="2" borderId="17" xfId="0" applyFont="1" applyFill="1" applyBorder="1" applyAlignment="1">
      <alignment horizontal="left"/>
    </xf>
    <xf numFmtId="0" fontId="2" fillId="2" borderId="14" xfId="0" applyFont="1" applyFill="1" applyBorder="1" applyAlignment="1">
      <alignment horizontal="left"/>
    </xf>
    <xf numFmtId="0" fontId="10" fillId="2" borderId="18" xfId="0" applyFont="1" applyFill="1" applyBorder="1" applyAlignment="1">
      <alignment horizontal="left"/>
    </xf>
    <xf numFmtId="0" fontId="6" fillId="2" borderId="0" xfId="0" applyFont="1" applyFill="1" applyBorder="1" applyAlignment="1">
      <alignment horizontal="left" wrapText="1"/>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6" fillId="3" borderId="14" xfId="0" applyFont="1" applyFill="1" applyBorder="1" applyAlignment="1">
      <alignment horizontal="left" vertical="center"/>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4" xfId="0" applyFont="1" applyFill="1" applyBorder="1" applyAlignment="1">
      <alignment horizontal="center" vertical="center"/>
    </xf>
    <xf numFmtId="0" fontId="7" fillId="2" borderId="0" xfId="0" applyFont="1" applyFill="1" applyBorder="1" applyAlignment="1">
      <alignment horizontal="center" vertical="top" wrapText="1"/>
    </xf>
    <xf numFmtId="0" fontId="18" fillId="2" borderId="0" xfId="0" applyFont="1" applyFill="1" applyBorder="1" applyAlignment="1">
      <alignment horizontal="center" vertical="center" wrapText="1"/>
    </xf>
    <xf numFmtId="0" fontId="12" fillId="2" borderId="0" xfId="0" applyFont="1" applyFill="1" applyAlignment="1">
      <alignment wrapText="1"/>
    </xf>
    <xf numFmtId="0" fontId="21" fillId="2" borderId="0" xfId="0" applyFont="1" applyFill="1" applyAlignment="1">
      <alignmen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4" xfId="0" applyFont="1" applyFill="1" applyBorder="1" applyAlignment="1">
      <alignment horizontal="left" vertical="center" wrapText="1"/>
    </xf>
  </cellXfs>
  <cellStyles count="2">
    <cellStyle name="Normal" xfId="0" builtinId="0"/>
    <cellStyle name="Normal 2" xfId="1" xr:uid="{4F8D0800-071B-BE45-87D7-514677763AB4}"/>
  </cellStyles>
  <dxfs count="6">
    <dxf>
      <fill>
        <patternFill>
          <bgColor rgb="FFFF0000"/>
        </patternFill>
      </fill>
    </dxf>
    <dxf>
      <font>
        <u val="none"/>
        <color theme="0"/>
      </font>
      <fill>
        <patternFill>
          <bgColor rgb="FF7030A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5B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546100</xdr:colOff>
      <xdr:row>25</xdr:row>
      <xdr:rowOff>177799</xdr:rowOff>
    </xdr:from>
    <xdr:to>
      <xdr:col>10</xdr:col>
      <xdr:colOff>133696</xdr:colOff>
      <xdr:row>29</xdr:row>
      <xdr:rowOff>106994</xdr:rowOff>
    </xdr:to>
    <xdr:pic>
      <xdr:nvPicPr>
        <xdr:cNvPr id="2" name="Picture 1">
          <a:extLst>
            <a:ext uri="{FF2B5EF4-FFF2-40B4-BE49-F238E27FC236}">
              <a16:creationId xmlns:a16="http://schemas.microsoft.com/office/drawing/2014/main" id="{B83F6AFD-7834-174F-AF8A-4BB3CAC63EA5}"/>
            </a:ext>
          </a:extLst>
        </xdr:cNvPr>
        <xdr:cNvPicPr>
          <a:picLocks noChangeAspect="1"/>
        </xdr:cNvPicPr>
      </xdr:nvPicPr>
      <xdr:blipFill>
        <a:blip xmlns:r="http://schemas.openxmlformats.org/officeDocument/2006/relationships" r:embed="rId1"/>
        <a:stretch>
          <a:fillRect/>
        </a:stretch>
      </xdr:blipFill>
      <xdr:spPr>
        <a:xfrm>
          <a:off x="6324600" y="9334499"/>
          <a:ext cx="2064096" cy="741995"/>
        </a:xfrm>
        <a:prstGeom prst="rect">
          <a:avLst/>
        </a:prstGeom>
      </xdr:spPr>
    </xdr:pic>
    <xdr:clientData/>
  </xdr:twoCellAnchor>
  <xdr:twoCellAnchor editAs="oneCell">
    <xdr:from>
      <xdr:col>4</xdr:col>
      <xdr:colOff>393700</xdr:colOff>
      <xdr:row>22</xdr:row>
      <xdr:rowOff>50800</xdr:rowOff>
    </xdr:from>
    <xdr:to>
      <xdr:col>7</xdr:col>
      <xdr:colOff>186354</xdr:colOff>
      <xdr:row>31</xdr:row>
      <xdr:rowOff>101600</xdr:rowOff>
    </xdr:to>
    <xdr:pic>
      <xdr:nvPicPr>
        <xdr:cNvPr id="5" name="Picture 4">
          <a:extLst>
            <a:ext uri="{FF2B5EF4-FFF2-40B4-BE49-F238E27FC236}">
              <a16:creationId xmlns:a16="http://schemas.microsoft.com/office/drawing/2014/main" id="{608C4D83-A7C3-FB4E-9177-B79AA7DBD428}"/>
            </a:ext>
          </a:extLst>
        </xdr:cNvPr>
        <xdr:cNvPicPr>
          <a:picLocks noChangeAspect="1"/>
        </xdr:cNvPicPr>
      </xdr:nvPicPr>
      <xdr:blipFill>
        <a:blip xmlns:r="http://schemas.openxmlformats.org/officeDocument/2006/relationships" r:embed="rId2"/>
        <a:stretch>
          <a:fillRect/>
        </a:stretch>
      </xdr:blipFill>
      <xdr:spPr>
        <a:xfrm>
          <a:off x="3695700" y="8597900"/>
          <a:ext cx="2269154" cy="1879600"/>
        </a:xfrm>
        <a:prstGeom prst="rect">
          <a:avLst/>
        </a:prstGeom>
      </xdr:spPr>
    </xdr:pic>
    <xdr:clientData/>
  </xdr:twoCellAnchor>
  <xdr:twoCellAnchor editAs="oneCell">
    <xdr:from>
      <xdr:col>1</xdr:col>
      <xdr:colOff>177800</xdr:colOff>
      <xdr:row>26</xdr:row>
      <xdr:rowOff>63500</xdr:rowOff>
    </xdr:from>
    <xdr:to>
      <xdr:col>4</xdr:col>
      <xdr:colOff>139700</xdr:colOff>
      <xdr:row>28</xdr:row>
      <xdr:rowOff>54234</xdr:rowOff>
    </xdr:to>
    <xdr:pic>
      <xdr:nvPicPr>
        <xdr:cNvPr id="6" name="Picture 5">
          <a:extLst>
            <a:ext uri="{FF2B5EF4-FFF2-40B4-BE49-F238E27FC236}">
              <a16:creationId xmlns:a16="http://schemas.microsoft.com/office/drawing/2014/main" id="{5F790F21-D841-2041-A73C-2EE4BDABCE80}"/>
            </a:ext>
          </a:extLst>
        </xdr:cNvPr>
        <xdr:cNvPicPr>
          <a:picLocks noChangeAspect="1"/>
        </xdr:cNvPicPr>
      </xdr:nvPicPr>
      <xdr:blipFill>
        <a:blip xmlns:r="http://schemas.openxmlformats.org/officeDocument/2006/relationships" r:embed="rId3"/>
        <a:stretch>
          <a:fillRect/>
        </a:stretch>
      </xdr:blipFill>
      <xdr:spPr>
        <a:xfrm>
          <a:off x="1003300" y="9423400"/>
          <a:ext cx="2438400" cy="397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1027804</xdr:colOff>
      <xdr:row>33</xdr:row>
      <xdr:rowOff>72736</xdr:rowOff>
    </xdr:from>
    <xdr:to>
      <xdr:col>7</xdr:col>
      <xdr:colOff>450557</xdr:colOff>
      <xdr:row>37</xdr:row>
      <xdr:rowOff>14247</xdr:rowOff>
    </xdr:to>
    <xdr:pic>
      <xdr:nvPicPr>
        <xdr:cNvPr id="2" name="Picture 1">
          <a:extLst>
            <a:ext uri="{FF2B5EF4-FFF2-40B4-BE49-F238E27FC236}">
              <a16:creationId xmlns:a16="http://schemas.microsoft.com/office/drawing/2014/main" id="{2994DC5B-3118-464D-BD8C-17FB06F38540}"/>
            </a:ext>
          </a:extLst>
        </xdr:cNvPr>
        <xdr:cNvPicPr>
          <a:picLocks noChangeAspect="1"/>
        </xdr:cNvPicPr>
      </xdr:nvPicPr>
      <xdr:blipFill>
        <a:blip xmlns:r="http://schemas.openxmlformats.org/officeDocument/2006/relationships" r:embed="rId1"/>
        <a:stretch>
          <a:fillRect/>
        </a:stretch>
      </xdr:blipFill>
      <xdr:spPr>
        <a:xfrm>
          <a:off x="5994915" y="12702180"/>
          <a:ext cx="2061531" cy="731733"/>
        </a:xfrm>
        <a:prstGeom prst="rect">
          <a:avLst/>
        </a:prstGeom>
      </xdr:spPr>
    </xdr:pic>
    <xdr:clientData/>
  </xdr:twoCellAnchor>
  <xdr:twoCellAnchor editAs="oneCell">
    <xdr:from>
      <xdr:col>1</xdr:col>
      <xdr:colOff>2554112</xdr:colOff>
      <xdr:row>30</xdr:row>
      <xdr:rowOff>14111</xdr:rowOff>
    </xdr:from>
    <xdr:to>
      <xdr:col>2</xdr:col>
      <xdr:colOff>591257</xdr:colOff>
      <xdr:row>39</xdr:row>
      <xdr:rowOff>14462</xdr:rowOff>
    </xdr:to>
    <xdr:pic>
      <xdr:nvPicPr>
        <xdr:cNvPr id="3" name="Picture 2">
          <a:extLst>
            <a:ext uri="{FF2B5EF4-FFF2-40B4-BE49-F238E27FC236}">
              <a16:creationId xmlns:a16="http://schemas.microsoft.com/office/drawing/2014/main" id="{C1038BA3-DB74-A143-93D3-6A973D4B0550}"/>
            </a:ext>
          </a:extLst>
        </xdr:cNvPr>
        <xdr:cNvPicPr>
          <a:picLocks noChangeAspect="1"/>
        </xdr:cNvPicPr>
      </xdr:nvPicPr>
      <xdr:blipFill>
        <a:blip xmlns:r="http://schemas.openxmlformats.org/officeDocument/2006/relationships" r:embed="rId2"/>
        <a:stretch>
          <a:fillRect/>
        </a:stretch>
      </xdr:blipFill>
      <xdr:spPr>
        <a:xfrm>
          <a:off x="3386668" y="12050889"/>
          <a:ext cx="2171700" cy="1778351"/>
        </a:xfrm>
        <a:prstGeom prst="rect">
          <a:avLst/>
        </a:prstGeom>
      </xdr:spPr>
    </xdr:pic>
    <xdr:clientData/>
  </xdr:twoCellAnchor>
  <xdr:twoCellAnchor editAs="oneCell">
    <xdr:from>
      <xdr:col>0</xdr:col>
      <xdr:colOff>785990</xdr:colOff>
      <xdr:row>33</xdr:row>
      <xdr:rowOff>158816</xdr:rowOff>
    </xdr:from>
    <xdr:to>
      <xdr:col>1</xdr:col>
      <xdr:colOff>2400813</xdr:colOff>
      <xdr:row>35</xdr:row>
      <xdr:rowOff>155708</xdr:rowOff>
    </xdr:to>
    <xdr:pic>
      <xdr:nvPicPr>
        <xdr:cNvPr id="4" name="Picture 3">
          <a:extLst>
            <a:ext uri="{FF2B5EF4-FFF2-40B4-BE49-F238E27FC236}">
              <a16:creationId xmlns:a16="http://schemas.microsoft.com/office/drawing/2014/main" id="{B202E0C2-5852-DA40-A6B2-F8CFC01C4CC5}"/>
            </a:ext>
          </a:extLst>
        </xdr:cNvPr>
        <xdr:cNvPicPr>
          <a:picLocks noChangeAspect="1"/>
        </xdr:cNvPicPr>
      </xdr:nvPicPr>
      <xdr:blipFill>
        <a:blip xmlns:r="http://schemas.openxmlformats.org/officeDocument/2006/relationships" r:embed="rId3"/>
        <a:stretch>
          <a:fillRect/>
        </a:stretch>
      </xdr:blipFill>
      <xdr:spPr>
        <a:xfrm>
          <a:off x="785990" y="12788260"/>
          <a:ext cx="2447379" cy="3920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5458691</xdr:colOff>
      <xdr:row>94</xdr:row>
      <xdr:rowOff>16291</xdr:rowOff>
    </xdr:from>
    <xdr:to>
      <xdr:col>3</xdr:col>
      <xdr:colOff>1099666</xdr:colOff>
      <xdr:row>97</xdr:row>
      <xdr:rowOff>155357</xdr:rowOff>
    </xdr:to>
    <xdr:pic>
      <xdr:nvPicPr>
        <xdr:cNvPr id="2" name="Picture 1">
          <a:extLst>
            <a:ext uri="{FF2B5EF4-FFF2-40B4-BE49-F238E27FC236}">
              <a16:creationId xmlns:a16="http://schemas.microsoft.com/office/drawing/2014/main" id="{5CE187FC-E41C-4F46-A276-0C31DE892DD1}"/>
            </a:ext>
          </a:extLst>
        </xdr:cNvPr>
        <xdr:cNvPicPr>
          <a:picLocks noChangeAspect="1"/>
        </xdr:cNvPicPr>
      </xdr:nvPicPr>
      <xdr:blipFill>
        <a:blip xmlns:r="http://schemas.openxmlformats.org/officeDocument/2006/relationships" r:embed="rId1"/>
        <a:stretch>
          <a:fillRect/>
        </a:stretch>
      </xdr:blipFill>
      <xdr:spPr>
        <a:xfrm>
          <a:off x="7645913" y="42674180"/>
          <a:ext cx="2061531" cy="731733"/>
        </a:xfrm>
        <a:prstGeom prst="rect">
          <a:avLst/>
        </a:prstGeom>
      </xdr:spPr>
    </xdr:pic>
    <xdr:clientData/>
  </xdr:twoCellAnchor>
  <xdr:twoCellAnchor editAs="oneCell">
    <xdr:from>
      <xdr:col>2</xdr:col>
      <xdr:colOff>2565660</xdr:colOff>
      <xdr:row>90</xdr:row>
      <xdr:rowOff>7627</xdr:rowOff>
    </xdr:from>
    <xdr:to>
      <xdr:col>2</xdr:col>
      <xdr:colOff>5192889</xdr:colOff>
      <xdr:row>100</xdr:row>
      <xdr:rowOff>183444</xdr:rowOff>
    </xdr:to>
    <xdr:pic>
      <xdr:nvPicPr>
        <xdr:cNvPr id="3" name="Picture 2">
          <a:extLst>
            <a:ext uri="{FF2B5EF4-FFF2-40B4-BE49-F238E27FC236}">
              <a16:creationId xmlns:a16="http://schemas.microsoft.com/office/drawing/2014/main" id="{3A6C5951-74B5-1B4B-8252-4E4691235857}"/>
            </a:ext>
          </a:extLst>
        </xdr:cNvPr>
        <xdr:cNvPicPr>
          <a:picLocks noChangeAspect="1"/>
        </xdr:cNvPicPr>
      </xdr:nvPicPr>
      <xdr:blipFill>
        <a:blip xmlns:r="http://schemas.openxmlformats.org/officeDocument/2006/relationships" r:embed="rId2"/>
        <a:stretch>
          <a:fillRect/>
        </a:stretch>
      </xdr:blipFill>
      <xdr:spPr>
        <a:xfrm>
          <a:off x="4752882" y="41875294"/>
          <a:ext cx="2627229" cy="2151373"/>
        </a:xfrm>
        <a:prstGeom prst="rect">
          <a:avLst/>
        </a:prstGeom>
      </xdr:spPr>
    </xdr:pic>
    <xdr:clientData/>
  </xdr:twoCellAnchor>
  <xdr:twoCellAnchor editAs="oneCell">
    <xdr:from>
      <xdr:col>1</xdr:col>
      <xdr:colOff>1293989</xdr:colOff>
      <xdr:row>94</xdr:row>
      <xdr:rowOff>116482</xdr:rowOff>
    </xdr:from>
    <xdr:to>
      <xdr:col>2</xdr:col>
      <xdr:colOff>2231479</xdr:colOff>
      <xdr:row>96</xdr:row>
      <xdr:rowOff>113374</xdr:rowOff>
    </xdr:to>
    <xdr:pic>
      <xdr:nvPicPr>
        <xdr:cNvPr id="4" name="Picture 3">
          <a:extLst>
            <a:ext uri="{FF2B5EF4-FFF2-40B4-BE49-F238E27FC236}">
              <a16:creationId xmlns:a16="http://schemas.microsoft.com/office/drawing/2014/main" id="{70F32F02-D375-6F48-A5C2-CC4959EE6FEE}"/>
            </a:ext>
          </a:extLst>
        </xdr:cNvPr>
        <xdr:cNvPicPr>
          <a:picLocks noChangeAspect="1"/>
        </xdr:cNvPicPr>
      </xdr:nvPicPr>
      <xdr:blipFill>
        <a:blip xmlns:r="http://schemas.openxmlformats.org/officeDocument/2006/relationships" r:embed="rId3"/>
        <a:stretch>
          <a:fillRect/>
        </a:stretch>
      </xdr:blipFill>
      <xdr:spPr>
        <a:xfrm>
          <a:off x="1971322" y="42774371"/>
          <a:ext cx="2447379" cy="3920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957247</xdr:colOff>
      <xdr:row>23</xdr:row>
      <xdr:rowOff>157402</xdr:rowOff>
    </xdr:from>
    <xdr:to>
      <xdr:col>5</xdr:col>
      <xdr:colOff>507000</xdr:colOff>
      <xdr:row>27</xdr:row>
      <xdr:rowOff>98912</xdr:rowOff>
    </xdr:to>
    <xdr:pic>
      <xdr:nvPicPr>
        <xdr:cNvPr id="5" name="Picture 4">
          <a:extLst>
            <a:ext uri="{FF2B5EF4-FFF2-40B4-BE49-F238E27FC236}">
              <a16:creationId xmlns:a16="http://schemas.microsoft.com/office/drawing/2014/main" id="{6AAAD886-5D64-094B-B943-777B8533A4E2}"/>
            </a:ext>
          </a:extLst>
        </xdr:cNvPr>
        <xdr:cNvPicPr>
          <a:picLocks noChangeAspect="1"/>
        </xdr:cNvPicPr>
      </xdr:nvPicPr>
      <xdr:blipFill>
        <a:blip xmlns:r="http://schemas.openxmlformats.org/officeDocument/2006/relationships" r:embed="rId1"/>
        <a:stretch>
          <a:fillRect/>
        </a:stretch>
      </xdr:blipFill>
      <xdr:spPr>
        <a:xfrm>
          <a:off x="8690136" y="10740735"/>
          <a:ext cx="2061531" cy="731733"/>
        </a:xfrm>
        <a:prstGeom prst="rect">
          <a:avLst/>
        </a:prstGeom>
      </xdr:spPr>
    </xdr:pic>
    <xdr:clientData/>
  </xdr:twoCellAnchor>
  <xdr:twoCellAnchor editAs="oneCell">
    <xdr:from>
      <xdr:col>3</xdr:col>
      <xdr:colOff>42333</xdr:colOff>
      <xdr:row>19</xdr:row>
      <xdr:rowOff>127000</xdr:rowOff>
    </xdr:from>
    <xdr:to>
      <xdr:col>4</xdr:col>
      <xdr:colOff>506326</xdr:colOff>
      <xdr:row>30</xdr:row>
      <xdr:rowOff>101792</xdr:rowOff>
    </xdr:to>
    <xdr:pic>
      <xdr:nvPicPr>
        <xdr:cNvPr id="6" name="Picture 5">
          <a:extLst>
            <a:ext uri="{FF2B5EF4-FFF2-40B4-BE49-F238E27FC236}">
              <a16:creationId xmlns:a16="http://schemas.microsoft.com/office/drawing/2014/main" id="{C3D7A1B1-5DD6-C249-8B30-91D220F8D565}"/>
            </a:ext>
          </a:extLst>
        </xdr:cNvPr>
        <xdr:cNvPicPr>
          <a:picLocks noChangeAspect="1"/>
        </xdr:cNvPicPr>
      </xdr:nvPicPr>
      <xdr:blipFill>
        <a:blip xmlns:r="http://schemas.openxmlformats.org/officeDocument/2006/relationships" r:embed="rId2"/>
        <a:stretch>
          <a:fillRect/>
        </a:stretch>
      </xdr:blipFill>
      <xdr:spPr>
        <a:xfrm>
          <a:off x="5616222" y="9920111"/>
          <a:ext cx="2622993" cy="2147903"/>
        </a:xfrm>
        <a:prstGeom prst="rect">
          <a:avLst/>
        </a:prstGeom>
      </xdr:spPr>
    </xdr:pic>
    <xdr:clientData/>
  </xdr:twoCellAnchor>
  <xdr:twoCellAnchor editAs="oneCell">
    <xdr:from>
      <xdr:col>1</xdr:col>
      <xdr:colOff>1082324</xdr:colOff>
      <xdr:row>24</xdr:row>
      <xdr:rowOff>17703</xdr:rowOff>
    </xdr:from>
    <xdr:to>
      <xdr:col>2</xdr:col>
      <xdr:colOff>2090369</xdr:colOff>
      <xdr:row>26</xdr:row>
      <xdr:rowOff>14595</xdr:rowOff>
    </xdr:to>
    <xdr:pic>
      <xdr:nvPicPr>
        <xdr:cNvPr id="7" name="Picture 6">
          <a:extLst>
            <a:ext uri="{FF2B5EF4-FFF2-40B4-BE49-F238E27FC236}">
              <a16:creationId xmlns:a16="http://schemas.microsoft.com/office/drawing/2014/main" id="{A72010E6-90C4-9B4C-9D08-92C279D6E49E}"/>
            </a:ext>
          </a:extLst>
        </xdr:cNvPr>
        <xdr:cNvPicPr>
          <a:picLocks noChangeAspect="1"/>
        </xdr:cNvPicPr>
      </xdr:nvPicPr>
      <xdr:blipFill>
        <a:blip xmlns:r="http://schemas.openxmlformats.org/officeDocument/2006/relationships" r:embed="rId3"/>
        <a:stretch>
          <a:fillRect/>
        </a:stretch>
      </xdr:blipFill>
      <xdr:spPr>
        <a:xfrm>
          <a:off x="2789768" y="10798592"/>
          <a:ext cx="2447379" cy="3920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cia Mullen" id="{BACDD032-94BA-754D-91D3-497954CCD64F}" userId="S::lmullen3@jh.edu::908873df-9ba4-4240-afe1-fcc1f1039c4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0-04-15T15:26:07.13" personId="{BACDD032-94BA-754D-91D3-497954CCD64F}" id="{4B115415-17E3-C749-97CE-49A38C432741}">
    <text>businesses are meant to answer these questions in regard to their business as usual operations</text>
  </threadedComment>
  <threadedComment ref="I2" dT="2020-04-15T15:35:27.85" personId="{BACDD032-94BA-754D-91D3-497954CCD64F}" id="{7DE1BF77-FA17-674D-9067-6A314A11893F}">
    <text>I thought here needs a difference betwen NA and No but not sure if this is the best approach. 
My argument for the differentiation between No and NA is because if the business does not have it as an original risk they should not be positively score for the modifer.
eg. If the company does not rely on international travel then they should answer not applicable for limiting/restricting international travel as a modifier however if they do have this as a risk and they cannot restrict/limit it then they should be further dinged so to speak.
Does that make sense?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B5AE-C3DF-3C40-A250-6A63960ACCFC}">
  <dimension ref="B1:K29"/>
  <sheetViews>
    <sheetView tabSelected="1" topLeftCell="A19" zoomScale="140" zoomScaleNormal="140" workbookViewId="0">
      <selection activeCell="M26" sqref="M26"/>
    </sheetView>
  </sheetViews>
  <sheetFormatPr baseColWidth="10" defaultRowHeight="16" x14ac:dyDescent="0.2"/>
  <cols>
    <col min="1" max="16384" width="10.83203125" style="19"/>
  </cols>
  <sheetData>
    <row r="1" spans="2:11" ht="87" customHeight="1" x14ac:dyDescent="0.35">
      <c r="B1" s="157" t="s">
        <v>98</v>
      </c>
      <c r="C1" s="157"/>
      <c r="D1" s="157"/>
      <c r="E1" s="157"/>
      <c r="F1" s="157"/>
      <c r="G1" s="157"/>
      <c r="H1" s="157"/>
      <c r="I1" s="157"/>
      <c r="J1" s="157"/>
      <c r="K1" s="157"/>
    </row>
    <row r="2" spans="2:11" ht="29" customHeight="1" x14ac:dyDescent="0.3">
      <c r="B2" s="158" t="s">
        <v>57</v>
      </c>
      <c r="C2" s="158"/>
      <c r="D2" s="158"/>
      <c r="E2" s="158"/>
      <c r="F2" s="158"/>
      <c r="G2" s="158"/>
      <c r="H2" s="158"/>
      <c r="I2" s="158"/>
      <c r="J2" s="158"/>
      <c r="K2" s="158"/>
    </row>
    <row r="4" spans="2:11" x14ac:dyDescent="0.2">
      <c r="B4" s="159" t="s">
        <v>100</v>
      </c>
      <c r="C4" s="159"/>
      <c r="D4" s="159"/>
      <c r="E4" s="159"/>
      <c r="F4" s="159"/>
      <c r="G4" s="159"/>
      <c r="H4" s="159"/>
      <c r="I4" s="159"/>
      <c r="J4" s="159"/>
      <c r="K4" s="159"/>
    </row>
    <row r="5" spans="2:11" x14ac:dyDescent="0.2">
      <c r="B5" s="22"/>
      <c r="C5" s="162" t="s">
        <v>82</v>
      </c>
      <c r="D5" s="163"/>
      <c r="E5" s="163"/>
      <c r="F5" s="163"/>
      <c r="G5" s="163"/>
      <c r="H5" s="163"/>
      <c r="I5" s="163"/>
      <c r="J5" s="163"/>
      <c r="K5" s="163"/>
    </row>
    <row r="6" spans="2:11" x14ac:dyDescent="0.2">
      <c r="B6" s="22"/>
      <c r="C6" s="163"/>
      <c r="D6" s="163"/>
      <c r="E6" s="163"/>
      <c r="F6" s="163"/>
      <c r="G6" s="163"/>
      <c r="H6" s="163"/>
      <c r="I6" s="163"/>
      <c r="J6" s="163"/>
      <c r="K6" s="163"/>
    </row>
    <row r="7" spans="2:11" x14ac:dyDescent="0.2">
      <c r="B7" s="22"/>
      <c r="C7" s="163"/>
      <c r="D7" s="163"/>
      <c r="E7" s="163"/>
      <c r="F7" s="163"/>
      <c r="G7" s="163"/>
      <c r="H7" s="163"/>
      <c r="I7" s="163"/>
      <c r="J7" s="163"/>
      <c r="K7" s="163"/>
    </row>
    <row r="8" spans="2:11" x14ac:dyDescent="0.2">
      <c r="B8" s="159"/>
      <c r="C8" s="159"/>
      <c r="D8" s="159"/>
      <c r="E8" s="159"/>
      <c r="F8" s="159"/>
      <c r="G8" s="159"/>
      <c r="H8" s="159"/>
      <c r="I8" s="159"/>
      <c r="J8" s="159"/>
      <c r="K8" s="159"/>
    </row>
    <row r="9" spans="2:11" x14ac:dyDescent="0.2">
      <c r="B9" s="159" t="s">
        <v>59</v>
      </c>
      <c r="C9" s="159"/>
      <c r="D9" s="159"/>
      <c r="E9" s="159"/>
      <c r="F9" s="159"/>
      <c r="G9" s="159"/>
      <c r="H9" s="159"/>
      <c r="I9" s="159"/>
      <c r="J9" s="159"/>
      <c r="K9" s="159"/>
    </row>
    <row r="10" spans="2:11" x14ac:dyDescent="0.2">
      <c r="B10" s="159"/>
      <c r="C10" s="159"/>
      <c r="D10" s="159"/>
      <c r="E10" s="159"/>
      <c r="F10" s="159"/>
      <c r="G10" s="159"/>
      <c r="H10" s="159"/>
      <c r="I10" s="159"/>
      <c r="J10" s="159"/>
      <c r="K10" s="159"/>
    </row>
    <row r="11" spans="2:11" x14ac:dyDescent="0.2">
      <c r="B11" s="161" t="s">
        <v>60</v>
      </c>
      <c r="C11" s="161"/>
      <c r="D11" s="161"/>
      <c r="E11" s="161"/>
      <c r="F11" s="161"/>
      <c r="G11" s="161"/>
      <c r="H11" s="161"/>
      <c r="I11" s="161"/>
      <c r="J11" s="161"/>
      <c r="K11" s="161"/>
    </row>
    <row r="12" spans="2:11" ht="61" customHeight="1" x14ac:dyDescent="0.2">
      <c r="B12" s="160" t="s">
        <v>262</v>
      </c>
      <c r="C12" s="160"/>
      <c r="D12" s="160"/>
      <c r="E12" s="160"/>
      <c r="F12" s="160"/>
      <c r="G12" s="160"/>
      <c r="H12" s="160"/>
      <c r="I12" s="160"/>
      <c r="J12" s="160"/>
      <c r="K12" s="160"/>
    </row>
    <row r="13" spans="2:11" x14ac:dyDescent="0.2">
      <c r="B13" s="160" t="s">
        <v>101</v>
      </c>
      <c r="C13" s="160"/>
      <c r="D13" s="160"/>
      <c r="E13" s="160"/>
      <c r="F13" s="160"/>
      <c r="G13" s="160"/>
      <c r="H13" s="160"/>
      <c r="I13" s="160"/>
      <c r="J13" s="160"/>
      <c r="K13" s="160"/>
    </row>
    <row r="14" spans="2:11" x14ac:dyDescent="0.2">
      <c r="B14" s="160" t="s">
        <v>263</v>
      </c>
      <c r="C14" s="160"/>
      <c r="D14" s="160"/>
      <c r="E14" s="160"/>
      <c r="F14" s="160"/>
      <c r="G14" s="160"/>
      <c r="H14" s="160"/>
      <c r="I14" s="160"/>
      <c r="J14" s="160"/>
      <c r="K14" s="160"/>
    </row>
    <row r="15" spans="2:11" x14ac:dyDescent="0.2">
      <c r="B15" s="23"/>
      <c r="C15" s="23"/>
      <c r="D15" s="23"/>
      <c r="E15" s="23"/>
      <c r="F15" s="23"/>
      <c r="G15" s="23"/>
      <c r="H15" s="23"/>
      <c r="I15" s="23"/>
      <c r="J15" s="23"/>
      <c r="K15" s="23"/>
    </row>
    <row r="16" spans="2:11" x14ac:dyDescent="0.2">
      <c r="B16" s="161" t="s">
        <v>61</v>
      </c>
      <c r="C16" s="161"/>
      <c r="D16" s="161"/>
      <c r="E16" s="161"/>
      <c r="F16" s="161"/>
      <c r="G16" s="161"/>
      <c r="H16" s="161"/>
      <c r="I16" s="161"/>
      <c r="J16" s="161"/>
      <c r="K16" s="161"/>
    </row>
    <row r="17" spans="2:11" ht="112" customHeight="1" x14ac:dyDescent="0.2">
      <c r="B17" s="160" t="s">
        <v>264</v>
      </c>
      <c r="C17" s="160"/>
      <c r="D17" s="160"/>
      <c r="E17" s="160"/>
      <c r="F17" s="160"/>
      <c r="G17" s="160"/>
      <c r="H17" s="160"/>
      <c r="I17" s="160"/>
      <c r="J17" s="160"/>
      <c r="K17" s="160"/>
    </row>
    <row r="18" spans="2:11" x14ac:dyDescent="0.2">
      <c r="B18" s="160" t="s">
        <v>102</v>
      </c>
      <c r="C18" s="160"/>
      <c r="D18" s="160"/>
      <c r="E18" s="160"/>
      <c r="F18" s="160"/>
      <c r="G18" s="160"/>
      <c r="H18" s="160"/>
      <c r="I18" s="160"/>
      <c r="J18" s="160"/>
      <c r="K18" s="160"/>
    </row>
    <row r="19" spans="2:11" ht="61" customHeight="1" x14ac:dyDescent="0.2">
      <c r="B19" s="160" t="s">
        <v>225</v>
      </c>
      <c r="C19" s="160"/>
      <c r="D19" s="160"/>
      <c r="E19" s="160"/>
      <c r="F19" s="160"/>
      <c r="G19" s="160"/>
      <c r="H19" s="160"/>
      <c r="I19" s="160"/>
      <c r="J19" s="160"/>
      <c r="K19" s="160"/>
    </row>
    <row r="20" spans="2:11" x14ac:dyDescent="0.2">
      <c r="B20" s="159"/>
      <c r="C20" s="159"/>
      <c r="D20" s="159"/>
      <c r="E20" s="159"/>
      <c r="F20" s="159"/>
      <c r="G20" s="159"/>
      <c r="H20" s="159"/>
      <c r="I20" s="159"/>
      <c r="J20" s="159"/>
      <c r="K20" s="159"/>
    </row>
    <row r="21" spans="2:11" x14ac:dyDescent="0.2">
      <c r="B21" s="161" t="s">
        <v>94</v>
      </c>
      <c r="C21" s="161"/>
      <c r="D21" s="161"/>
      <c r="E21" s="161"/>
      <c r="F21" s="161"/>
      <c r="G21" s="161"/>
      <c r="H21" s="161"/>
      <c r="I21" s="161"/>
      <c r="J21" s="161"/>
      <c r="K21" s="161"/>
    </row>
    <row r="22" spans="2:11" ht="67" customHeight="1" x14ac:dyDescent="0.2">
      <c r="B22" s="160" t="s">
        <v>226</v>
      </c>
      <c r="C22" s="160"/>
      <c r="D22" s="160"/>
      <c r="E22" s="160"/>
      <c r="F22" s="160"/>
      <c r="G22" s="160"/>
      <c r="H22" s="160"/>
      <c r="I22" s="160"/>
      <c r="J22" s="160"/>
      <c r="K22" s="160"/>
    </row>
    <row r="23" spans="2:11" x14ac:dyDescent="0.2">
      <c r="B23" s="159"/>
      <c r="C23" s="159"/>
      <c r="D23" s="159"/>
      <c r="E23" s="159"/>
      <c r="F23" s="159"/>
      <c r="G23" s="159"/>
      <c r="H23" s="159"/>
      <c r="I23" s="159"/>
      <c r="J23" s="159"/>
      <c r="K23" s="159"/>
    </row>
    <row r="24" spans="2:11" x14ac:dyDescent="0.2">
      <c r="B24" s="159"/>
      <c r="C24" s="159"/>
      <c r="D24" s="159"/>
      <c r="E24" s="159"/>
      <c r="F24" s="159"/>
      <c r="G24" s="159"/>
      <c r="H24" s="159"/>
      <c r="I24" s="159"/>
      <c r="J24" s="159"/>
      <c r="K24" s="159"/>
    </row>
    <row r="25" spans="2:11" x14ac:dyDescent="0.2">
      <c r="B25" s="159"/>
      <c r="C25" s="159"/>
      <c r="D25" s="159"/>
      <c r="E25" s="159"/>
      <c r="F25" s="159"/>
      <c r="G25" s="159"/>
      <c r="H25" s="159"/>
      <c r="I25" s="159"/>
      <c r="J25" s="159"/>
      <c r="K25" s="159"/>
    </row>
    <row r="26" spans="2:11" x14ac:dyDescent="0.2">
      <c r="B26" s="159"/>
      <c r="C26" s="159"/>
      <c r="D26" s="159"/>
      <c r="E26" s="159"/>
      <c r="F26" s="159"/>
      <c r="G26" s="159"/>
      <c r="H26" s="159"/>
      <c r="I26" s="159"/>
      <c r="J26" s="159"/>
      <c r="K26" s="159"/>
    </row>
    <row r="27" spans="2:11" x14ac:dyDescent="0.2">
      <c r="B27" s="159"/>
      <c r="C27" s="159"/>
      <c r="D27" s="159"/>
      <c r="E27" s="159"/>
      <c r="F27" s="159"/>
      <c r="G27" s="159"/>
      <c r="H27" s="159"/>
      <c r="I27" s="159"/>
      <c r="J27" s="159"/>
      <c r="K27" s="159"/>
    </row>
    <row r="28" spans="2:11" x14ac:dyDescent="0.2">
      <c r="B28" s="159"/>
      <c r="C28" s="159"/>
      <c r="D28" s="159"/>
      <c r="E28" s="159"/>
      <c r="F28" s="159"/>
      <c r="G28" s="159"/>
      <c r="H28" s="159"/>
      <c r="I28" s="159"/>
      <c r="J28" s="159"/>
      <c r="K28" s="159"/>
    </row>
    <row r="29" spans="2:11" x14ac:dyDescent="0.2">
      <c r="B29" s="159"/>
      <c r="C29" s="159"/>
      <c r="D29" s="159"/>
      <c r="E29" s="159"/>
      <c r="F29" s="159"/>
      <c r="G29" s="159"/>
      <c r="H29" s="159"/>
      <c r="I29" s="159"/>
      <c r="J29" s="159"/>
      <c r="K29" s="159"/>
    </row>
  </sheetData>
  <sheetProtection selectLockedCells="1" selectUnlockedCells="1"/>
  <mergeCells count="25">
    <mergeCell ref="B29:K29"/>
    <mergeCell ref="B19:K19"/>
    <mergeCell ref="B20:K20"/>
    <mergeCell ref="B21:K21"/>
    <mergeCell ref="B22:K22"/>
    <mergeCell ref="B23:K23"/>
    <mergeCell ref="B24:K24"/>
    <mergeCell ref="B25:K25"/>
    <mergeCell ref="B26:K26"/>
    <mergeCell ref="B27:K27"/>
    <mergeCell ref="B28:K28"/>
    <mergeCell ref="B1:K1"/>
    <mergeCell ref="B2:K2"/>
    <mergeCell ref="B4:K4"/>
    <mergeCell ref="B17:K17"/>
    <mergeCell ref="B18:K18"/>
    <mergeCell ref="B8:K8"/>
    <mergeCell ref="B9:K9"/>
    <mergeCell ref="B10:K10"/>
    <mergeCell ref="B11:K11"/>
    <mergeCell ref="C5:K7"/>
    <mergeCell ref="B12:K12"/>
    <mergeCell ref="B13:K13"/>
    <mergeCell ref="B14:K14"/>
    <mergeCell ref="B16:K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9F08-5859-8040-9BDE-EE01AFAAF936}">
  <dimension ref="B1:L35"/>
  <sheetViews>
    <sheetView zoomScale="90" zoomScaleNormal="90" workbookViewId="0">
      <selection activeCell="C7" sqref="C7"/>
    </sheetView>
  </sheetViews>
  <sheetFormatPr baseColWidth="10" defaultRowHeight="16" x14ac:dyDescent="0.2"/>
  <cols>
    <col min="1" max="1" width="10.83203125" style="60"/>
    <col min="2" max="2" width="54.1640625" style="60" customWidth="1"/>
    <col min="3" max="3" width="23.6640625" style="60" bestFit="1" customWidth="1"/>
    <col min="4" max="4" width="11.83203125" style="60" hidden="1" customWidth="1"/>
    <col min="5" max="5" width="14.5" style="60" hidden="1" customWidth="1"/>
    <col min="6" max="6" width="11.83203125" style="60" hidden="1" customWidth="1"/>
    <col min="7" max="7" width="10.83203125" style="61"/>
    <col min="8" max="16384" width="10.83203125" style="60"/>
  </cols>
  <sheetData>
    <row r="1" spans="2:11" ht="115" customHeight="1" x14ac:dyDescent="0.2">
      <c r="B1" s="164" t="s">
        <v>167</v>
      </c>
      <c r="C1" s="165"/>
    </row>
    <row r="2" spans="2:11" ht="29" customHeight="1" thickBot="1" x14ac:dyDescent="0.35">
      <c r="B2" s="171" t="s">
        <v>62</v>
      </c>
      <c r="C2" s="171"/>
      <c r="D2" s="62"/>
      <c r="E2" s="62"/>
      <c r="F2" s="62"/>
      <c r="G2" s="62"/>
      <c r="H2" s="62"/>
      <c r="I2" s="62"/>
      <c r="J2" s="62"/>
      <c r="K2" s="62"/>
    </row>
    <row r="3" spans="2:11" ht="40" customHeight="1" thickBot="1" x14ac:dyDescent="0.25">
      <c r="B3" s="74" t="s">
        <v>78</v>
      </c>
      <c r="C3" s="72" t="s">
        <v>79</v>
      </c>
      <c r="D3" s="93" t="s">
        <v>33</v>
      </c>
      <c r="E3" s="95" t="s">
        <v>9</v>
      </c>
      <c r="F3" s="94" t="s">
        <v>7</v>
      </c>
      <c r="G3" s="86"/>
    </row>
    <row r="4" spans="2:11" ht="51" x14ac:dyDescent="0.2">
      <c r="B4" s="71" t="s">
        <v>239</v>
      </c>
      <c r="C4" s="75"/>
      <c r="D4" s="63" t="b">
        <f>IF(C4="0-1",1,IF(C4="2-5",2,IF(C4="6-10",3,IF(C4="10-15",4,IF(C4="&gt;15",5)))))</f>
        <v>0</v>
      </c>
      <c r="E4" s="96">
        <v>5</v>
      </c>
      <c r="F4" s="64">
        <f>D4*E4</f>
        <v>0</v>
      </c>
    </row>
    <row r="5" spans="2:11" ht="51" x14ac:dyDescent="0.2">
      <c r="B5" s="155" t="s">
        <v>249</v>
      </c>
      <c r="C5" s="156"/>
      <c r="D5" s="63" t="b">
        <f>IF(C5="YES",1,IF(C5="NO / NOT APPLICABLE",0))</f>
        <v>0</v>
      </c>
      <c r="E5" s="96">
        <v>4</v>
      </c>
      <c r="F5" s="64">
        <f t="shared" ref="F5:F8" si="0">D5*E5</f>
        <v>0</v>
      </c>
    </row>
    <row r="6" spans="2:11" ht="51" x14ac:dyDescent="0.2">
      <c r="B6" s="71" t="s">
        <v>240</v>
      </c>
      <c r="C6" s="75"/>
      <c r="D6" s="63" t="b">
        <f t="shared" ref="D6:D19" si="1">IF(C6="YES",1,IF(C6="NO / NOT APPLICABLE",0))</f>
        <v>0</v>
      </c>
      <c r="E6" s="96">
        <v>2</v>
      </c>
      <c r="F6" s="64">
        <f t="shared" si="0"/>
        <v>0</v>
      </c>
    </row>
    <row r="7" spans="2:11" ht="51" x14ac:dyDescent="0.2">
      <c r="B7" s="155" t="s">
        <v>246</v>
      </c>
      <c r="C7" s="156"/>
      <c r="D7" s="63" t="b">
        <f t="shared" si="1"/>
        <v>0</v>
      </c>
      <c r="E7" s="96">
        <v>-20</v>
      </c>
      <c r="F7" s="64">
        <f t="shared" si="0"/>
        <v>0</v>
      </c>
    </row>
    <row r="8" spans="2:11" ht="68" x14ac:dyDescent="0.2">
      <c r="B8" s="71" t="s">
        <v>250</v>
      </c>
      <c r="C8" s="75"/>
      <c r="D8" s="63" t="b">
        <f t="shared" si="1"/>
        <v>0</v>
      </c>
      <c r="E8" s="96">
        <v>-15</v>
      </c>
      <c r="F8" s="64">
        <f t="shared" si="0"/>
        <v>0</v>
      </c>
    </row>
    <row r="9" spans="2:11" ht="51" x14ac:dyDescent="0.2">
      <c r="B9" s="155" t="s">
        <v>247</v>
      </c>
      <c r="C9" s="156"/>
      <c r="D9" s="63" t="b">
        <f t="shared" ref="D9:D11" si="2">IF(C9="YES",1,IF(C9="NO / NOT APPLICABLE",0))</f>
        <v>0</v>
      </c>
      <c r="E9" s="96">
        <v>-20</v>
      </c>
      <c r="F9" s="64">
        <f t="shared" ref="F9:F11" si="3">D9*E9</f>
        <v>0</v>
      </c>
    </row>
    <row r="10" spans="2:11" ht="68" x14ac:dyDescent="0.2">
      <c r="B10" s="71" t="s">
        <v>251</v>
      </c>
      <c r="C10" s="75"/>
      <c r="D10" s="63" t="b">
        <f t="shared" si="2"/>
        <v>0</v>
      </c>
      <c r="E10" s="96">
        <v>-15</v>
      </c>
      <c r="F10" s="64">
        <f t="shared" si="3"/>
        <v>0</v>
      </c>
    </row>
    <row r="11" spans="2:11" ht="51" x14ac:dyDescent="0.2">
      <c r="B11" s="155" t="s">
        <v>248</v>
      </c>
      <c r="C11" s="156"/>
      <c r="D11" s="63" t="b">
        <f t="shared" si="2"/>
        <v>0</v>
      </c>
      <c r="E11" s="96">
        <v>4</v>
      </c>
      <c r="F11" s="64">
        <f t="shared" si="3"/>
        <v>0</v>
      </c>
    </row>
    <row r="12" spans="2:11" ht="34" x14ac:dyDescent="0.2">
      <c r="B12" s="71" t="s">
        <v>43</v>
      </c>
      <c r="C12" s="75"/>
      <c r="D12" s="63" t="b">
        <f t="shared" ref="D12" si="4">IF(C12="YES",1,IF(C12="NO / NOT APPLICABLE",0))</f>
        <v>0</v>
      </c>
      <c r="E12" s="96">
        <v>5</v>
      </c>
      <c r="F12" s="64">
        <f>D12*E12</f>
        <v>0</v>
      </c>
    </row>
    <row r="13" spans="2:11" ht="68" x14ac:dyDescent="0.2">
      <c r="B13" s="73" t="s">
        <v>45</v>
      </c>
      <c r="C13" s="76"/>
      <c r="D13" s="63" t="b">
        <f t="shared" si="1"/>
        <v>0</v>
      </c>
      <c r="E13" s="97">
        <v>5</v>
      </c>
      <c r="F13" s="64">
        <f t="shared" ref="F13:F19" si="5">D13*E13</f>
        <v>0</v>
      </c>
      <c r="I13" s="87"/>
    </row>
    <row r="14" spans="2:11" ht="51" x14ac:dyDescent="0.2">
      <c r="B14" s="71" t="s">
        <v>44</v>
      </c>
      <c r="C14" s="75"/>
      <c r="D14" s="63" t="b">
        <f t="shared" si="1"/>
        <v>0</v>
      </c>
      <c r="E14" s="96">
        <v>5</v>
      </c>
      <c r="F14" s="64">
        <f t="shared" si="5"/>
        <v>0</v>
      </c>
    </row>
    <row r="15" spans="2:11" ht="34" x14ac:dyDescent="0.2">
      <c r="B15" s="73" t="s">
        <v>65</v>
      </c>
      <c r="C15" s="76"/>
      <c r="D15" s="63" t="b">
        <f t="shared" si="1"/>
        <v>0</v>
      </c>
      <c r="E15" s="97">
        <v>4</v>
      </c>
      <c r="F15" s="64">
        <f t="shared" si="5"/>
        <v>0</v>
      </c>
    </row>
    <row r="16" spans="2:11" ht="34" x14ac:dyDescent="0.2">
      <c r="B16" s="71" t="s">
        <v>96</v>
      </c>
      <c r="C16" s="75"/>
      <c r="D16" s="63" t="b">
        <f t="shared" si="1"/>
        <v>0</v>
      </c>
      <c r="E16" s="96">
        <v>3</v>
      </c>
      <c r="F16" s="64">
        <f t="shared" si="5"/>
        <v>0</v>
      </c>
      <c r="I16" s="61"/>
    </row>
    <row r="17" spans="2:12" ht="51" x14ac:dyDescent="0.2">
      <c r="B17" s="73" t="s">
        <v>236</v>
      </c>
      <c r="C17" s="76"/>
      <c r="D17" s="63" t="b">
        <f t="shared" si="1"/>
        <v>0</v>
      </c>
      <c r="E17" s="97">
        <v>3</v>
      </c>
      <c r="F17" s="64">
        <f t="shared" si="5"/>
        <v>0</v>
      </c>
    </row>
    <row r="18" spans="2:12" ht="34" x14ac:dyDescent="0.2">
      <c r="B18" s="71" t="s">
        <v>237</v>
      </c>
      <c r="C18" s="75"/>
      <c r="D18" s="63" t="b">
        <f t="shared" si="1"/>
        <v>0</v>
      </c>
      <c r="E18" s="96">
        <v>2</v>
      </c>
      <c r="F18" s="64">
        <f t="shared" si="5"/>
        <v>0</v>
      </c>
    </row>
    <row r="19" spans="2:12" ht="69" thickBot="1" x14ac:dyDescent="0.25">
      <c r="B19" s="73" t="s">
        <v>238</v>
      </c>
      <c r="C19" s="76"/>
      <c r="D19" s="63" t="b">
        <f t="shared" si="1"/>
        <v>0</v>
      </c>
      <c r="E19" s="97">
        <v>1</v>
      </c>
      <c r="F19" s="64">
        <f t="shared" si="5"/>
        <v>0</v>
      </c>
      <c r="K19" s="65"/>
      <c r="L19" s="65"/>
    </row>
    <row r="20" spans="2:12" ht="21" customHeight="1" thickBot="1" x14ac:dyDescent="0.25">
      <c r="B20" s="166"/>
      <c r="C20" s="166"/>
      <c r="D20" s="167"/>
      <c r="E20" s="168"/>
      <c r="F20" s="169"/>
    </row>
    <row r="21" spans="2:12" ht="65" customHeight="1" thickBot="1" x14ac:dyDescent="0.25">
      <c r="B21" s="92" t="s">
        <v>227</v>
      </c>
      <c r="C21" s="91" t="str">
        <f>IF(F21&gt;=55,"VERY HIGH",IF(AND(F21&gt;=40,F21&lt;=55),"HIGH",IF(AND(F21&gt;=20,F21&lt;=40),"MODERATE",IF(AND(F21&gt;=10,F21&lt;=20),"LOW",IF(F21&lt;10,"VERY LOW","")))))</f>
        <v>VERY LOW</v>
      </c>
      <c r="D21" s="88"/>
      <c r="E21" s="90"/>
      <c r="F21" s="89">
        <f>MAX(1,SUM(F4:F19))</f>
        <v>1</v>
      </c>
      <c r="G21" s="86"/>
    </row>
    <row r="22" spans="2:12" ht="18" x14ac:dyDescent="0.2">
      <c r="B22" s="66"/>
      <c r="C22" s="67"/>
      <c r="E22" s="87"/>
    </row>
    <row r="23" spans="2:12" ht="19" customHeight="1" x14ac:dyDescent="0.2">
      <c r="B23" s="170" t="s">
        <v>228</v>
      </c>
      <c r="C23" s="170"/>
      <c r="D23" s="68"/>
      <c r="E23" s="68"/>
      <c r="F23" s="68"/>
    </row>
    <row r="24" spans="2:12" ht="16" customHeight="1" x14ac:dyDescent="0.2">
      <c r="B24" s="170"/>
      <c r="C24" s="170"/>
      <c r="D24" s="68"/>
      <c r="E24" s="68"/>
      <c r="F24" s="68"/>
    </row>
    <row r="25" spans="2:12" ht="16" customHeight="1" x14ac:dyDescent="0.2">
      <c r="B25" s="170"/>
      <c r="C25" s="170"/>
      <c r="D25" s="68"/>
      <c r="E25" s="68"/>
      <c r="F25" s="68"/>
    </row>
    <row r="27" spans="2:12" x14ac:dyDescent="0.2">
      <c r="B27" s="77" t="s">
        <v>162</v>
      </c>
    </row>
    <row r="32" spans="2:12" x14ac:dyDescent="0.2">
      <c r="F32" s="69"/>
      <c r="G32" s="70"/>
    </row>
    <row r="33" spans="6:7" x14ac:dyDescent="0.2">
      <c r="F33" s="69"/>
      <c r="G33" s="70"/>
    </row>
    <row r="34" spans="6:7" x14ac:dyDescent="0.2">
      <c r="G34" s="70"/>
    </row>
    <row r="35" spans="6:7" x14ac:dyDescent="0.2">
      <c r="G35" s="70"/>
    </row>
  </sheetData>
  <sheetProtection selectLockedCells="1"/>
  <sortState xmlns:xlrd2="http://schemas.microsoft.com/office/spreadsheetml/2017/richdata2" ref="B4:E19">
    <sortCondition descending="1" ref="E4:E19"/>
  </sortState>
  <mergeCells count="5">
    <mergeCell ref="B1:C1"/>
    <mergeCell ref="B20:C20"/>
    <mergeCell ref="D20:F20"/>
    <mergeCell ref="B23:C25"/>
    <mergeCell ref="B2:C2"/>
  </mergeCell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4D6BD59D-FC0D-344C-BF17-C99D2A1B8B7D}">
          <x14:formula1>
            <xm:f>'HIDE - Cell Values'!$A$7:$A$8</xm:f>
          </x14:formula1>
          <xm:sqref>C5:C19</xm:sqref>
        </x14:dataValidation>
        <x14:dataValidation type="list" allowBlank="1" showInputMessage="1" showErrorMessage="1" xr:uid="{D6FABEC4-9F34-2E43-BE65-FBB160314AFC}">
          <x14:formula1>
            <xm:f>'HIDE - Cell Values'!$A$28:$A$32</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D1FD6-EC34-CB46-BAA6-D89E74940FAC}">
  <dimension ref="A1:L20"/>
  <sheetViews>
    <sheetView topLeftCell="A9" zoomScaleNormal="100" workbookViewId="0">
      <selection activeCell="F37" sqref="F37"/>
    </sheetView>
  </sheetViews>
  <sheetFormatPr baseColWidth="10" defaultRowHeight="16" x14ac:dyDescent="0.2"/>
  <cols>
    <col min="1" max="1" width="37.1640625" customWidth="1"/>
    <col min="2" max="2" width="28.6640625" customWidth="1"/>
    <col min="3" max="3" width="15" customWidth="1"/>
    <col min="8" max="8" width="42.33203125" customWidth="1"/>
    <col min="9" max="9" width="27.6640625" customWidth="1"/>
    <col min="10" max="10" width="16.6640625" customWidth="1"/>
    <col min="11" max="11" width="12.33203125" customWidth="1"/>
    <col min="12" max="12" width="81.33203125" customWidth="1"/>
  </cols>
  <sheetData>
    <row r="1" spans="1:12" ht="17" thickBot="1" x14ac:dyDescent="0.25"/>
    <row r="2" spans="1:12" ht="62" customHeight="1" x14ac:dyDescent="0.3">
      <c r="A2" s="4" t="s">
        <v>0</v>
      </c>
      <c r="B2" s="5" t="s">
        <v>10</v>
      </c>
      <c r="C2" s="6" t="s">
        <v>9</v>
      </c>
      <c r="D2" s="7" t="s">
        <v>7</v>
      </c>
      <c r="H2" s="4" t="s">
        <v>11</v>
      </c>
      <c r="I2" s="5" t="s">
        <v>23</v>
      </c>
      <c r="J2" s="6" t="s">
        <v>9</v>
      </c>
      <c r="K2" s="7" t="s">
        <v>7</v>
      </c>
    </row>
    <row r="3" spans="1:12" ht="51" x14ac:dyDescent="0.2">
      <c r="A3" s="8" t="s">
        <v>2</v>
      </c>
      <c r="B3" s="2"/>
      <c r="C3" s="2">
        <v>1</v>
      </c>
      <c r="D3" s="9">
        <f t="shared" ref="D3:D9" si="0">B3*C3</f>
        <v>0</v>
      </c>
      <c r="H3" s="8" t="s">
        <v>12</v>
      </c>
      <c r="I3" s="2"/>
      <c r="J3" s="2">
        <v>5</v>
      </c>
      <c r="K3" s="9">
        <f>I3*J3</f>
        <v>0</v>
      </c>
      <c r="L3" s="1"/>
    </row>
    <row r="4" spans="1:12" ht="272" x14ac:dyDescent="0.2">
      <c r="A4" s="8" t="s">
        <v>3</v>
      </c>
      <c r="B4" s="2"/>
      <c r="C4" s="3">
        <v>2</v>
      </c>
      <c r="D4" s="9">
        <f t="shared" si="0"/>
        <v>0</v>
      </c>
      <c r="H4" s="8" t="s">
        <v>28</v>
      </c>
      <c r="I4" s="2"/>
      <c r="J4" s="2">
        <v>4</v>
      </c>
      <c r="K4" s="9">
        <f t="shared" ref="K4" si="1">I4*J4</f>
        <v>0</v>
      </c>
    </row>
    <row r="5" spans="1:12" ht="68" x14ac:dyDescent="0.2">
      <c r="A5" s="8" t="s">
        <v>4</v>
      </c>
      <c r="B5" s="2"/>
      <c r="C5" s="3">
        <v>1</v>
      </c>
      <c r="D5" s="9">
        <f t="shared" si="0"/>
        <v>0</v>
      </c>
      <c r="H5" s="8" t="s">
        <v>29</v>
      </c>
      <c r="I5" s="2"/>
      <c r="J5" s="2">
        <v>2</v>
      </c>
      <c r="K5" s="9">
        <f>I5*J5</f>
        <v>0</v>
      </c>
    </row>
    <row r="6" spans="1:12" ht="68" x14ac:dyDescent="0.2">
      <c r="A6" s="8" t="s">
        <v>1</v>
      </c>
      <c r="B6" s="2"/>
      <c r="C6" s="3">
        <v>2</v>
      </c>
      <c r="D6" s="9">
        <f t="shared" si="0"/>
        <v>0</v>
      </c>
      <c r="H6" s="8" t="s">
        <v>30</v>
      </c>
      <c r="I6" s="2"/>
      <c r="J6" s="2">
        <v>3</v>
      </c>
      <c r="K6" s="9">
        <f>I6*J6</f>
        <v>0</v>
      </c>
    </row>
    <row r="7" spans="1:12" ht="51" x14ac:dyDescent="0.2">
      <c r="A7" s="8" t="s">
        <v>5</v>
      </c>
      <c r="B7" s="2"/>
      <c r="C7" s="3">
        <v>3</v>
      </c>
      <c r="D7" s="9">
        <f t="shared" si="0"/>
        <v>0</v>
      </c>
      <c r="H7" s="8" t="s">
        <v>13</v>
      </c>
      <c r="I7" s="2"/>
      <c r="J7" s="2">
        <v>3</v>
      </c>
      <c r="K7" s="9">
        <f>I7*J7</f>
        <v>0</v>
      </c>
    </row>
    <row r="8" spans="1:12" ht="85" x14ac:dyDescent="0.2">
      <c r="A8" s="8" t="s">
        <v>18</v>
      </c>
      <c r="B8" s="2"/>
      <c r="C8" s="3">
        <v>2</v>
      </c>
      <c r="D8" s="9">
        <f t="shared" si="0"/>
        <v>0</v>
      </c>
      <c r="H8" s="8" t="s">
        <v>14</v>
      </c>
      <c r="I8" s="2"/>
      <c r="J8" s="2">
        <v>4</v>
      </c>
      <c r="K8" s="9">
        <f>I8*J8</f>
        <v>0</v>
      </c>
    </row>
    <row r="9" spans="1:12" ht="86" thickBot="1" x14ac:dyDescent="0.25">
      <c r="A9" s="10" t="s">
        <v>19</v>
      </c>
      <c r="B9" s="11"/>
      <c r="C9" s="12">
        <v>3</v>
      </c>
      <c r="D9" s="13">
        <f t="shared" si="0"/>
        <v>0</v>
      </c>
      <c r="H9" s="10" t="s">
        <v>16</v>
      </c>
      <c r="I9" s="11"/>
      <c r="J9" s="11">
        <v>3</v>
      </c>
      <c r="K9" s="13">
        <f>I9*J9</f>
        <v>0</v>
      </c>
    </row>
    <row r="10" spans="1:12" ht="21" thickBot="1" x14ac:dyDescent="0.3">
      <c r="A10" s="14" t="s">
        <v>8</v>
      </c>
      <c r="B10" s="15"/>
      <c r="C10" s="15"/>
      <c r="D10" s="16">
        <f>SUM(D3:D9)</f>
        <v>0</v>
      </c>
      <c r="H10" s="14" t="s">
        <v>17</v>
      </c>
      <c r="I10" s="17"/>
      <c r="J10" s="17"/>
      <c r="K10" s="18">
        <f>SUM(K3:K9)</f>
        <v>0</v>
      </c>
    </row>
    <row r="11" spans="1:12" x14ac:dyDescent="0.2">
      <c r="B11" t="s">
        <v>20</v>
      </c>
      <c r="C11">
        <v>5</v>
      </c>
    </row>
    <row r="12" spans="1:12" x14ac:dyDescent="0.2">
      <c r="B12" t="s">
        <v>21</v>
      </c>
      <c r="C12">
        <v>10</v>
      </c>
    </row>
    <row r="13" spans="1:12" x14ac:dyDescent="0.2">
      <c r="B13" t="s">
        <v>22</v>
      </c>
      <c r="C13">
        <v>15</v>
      </c>
    </row>
    <row r="18" spans="9:10" x14ac:dyDescent="0.2">
      <c r="I18" t="s">
        <v>24</v>
      </c>
      <c r="J18" t="s">
        <v>25</v>
      </c>
    </row>
    <row r="19" spans="9:10" x14ac:dyDescent="0.2">
      <c r="I19" t="s">
        <v>21</v>
      </c>
      <c r="J19" t="s">
        <v>26</v>
      </c>
    </row>
    <row r="20" spans="9:10" x14ac:dyDescent="0.2">
      <c r="I20" t="s">
        <v>20</v>
      </c>
      <c r="J20" t="s">
        <v>27</v>
      </c>
    </row>
  </sheetData>
  <pageMargins left="0.7" right="0.7" top="0.75" bottom="0.75" header="0.3" footer="0.3"/>
  <pageSetup orientation="portrait"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B069909-0C5B-5D45-B8E9-3874CF2383D7}">
          <x14:formula1>
            <xm:f>'HIDE - Cell Values'!$A$7:$A$8</xm:f>
          </x14:formula1>
          <xm:sqref>B3:B8</xm:sqref>
        </x14:dataValidation>
        <x14:dataValidation type="list" allowBlank="1" showInputMessage="1" showErrorMessage="1" xr:uid="{A9E55E24-C510-9E43-8C63-CBCBDA5959EE}">
          <x14:formula1>
            <xm:f>'HIDE - Cell Values'!$A$14:$A$17</xm:f>
          </x14:formula1>
          <xm:sqref>I3:I9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E1C9-D20B-4943-83DB-06538783B2DE}">
  <dimension ref="B1:K89"/>
  <sheetViews>
    <sheetView showGridLines="0" zoomScale="90" zoomScaleNormal="100" workbookViewId="0">
      <pane xSplit="1" ySplit="3" topLeftCell="B4" activePane="bottomRight" state="frozen"/>
      <selection pane="topRight" activeCell="B1" sqref="B1"/>
      <selection pane="bottomLeft" activeCell="A4" sqref="A4"/>
      <selection pane="bottomRight" activeCell="C40" sqref="C40:C41"/>
    </sheetView>
  </sheetViews>
  <sheetFormatPr baseColWidth="10" defaultColWidth="73" defaultRowHeight="16" x14ac:dyDescent="0.2"/>
  <cols>
    <col min="1" max="1" width="8.83203125" style="60" customWidth="1"/>
    <col min="2" max="2" width="19.83203125" style="138" customWidth="1"/>
    <col min="3" max="3" width="84.1640625" style="60" customWidth="1"/>
    <col min="4" max="4" width="22.83203125" style="60" customWidth="1"/>
    <col min="5" max="5" width="12.5" style="60" hidden="1" customWidth="1"/>
    <col min="6" max="6" width="14.6640625" style="60" hidden="1" customWidth="1"/>
    <col min="7" max="7" width="11" style="60" hidden="1" customWidth="1"/>
    <col min="8" max="8" width="14.83203125" style="60" customWidth="1"/>
    <col min="9" max="9" width="29" style="60" customWidth="1"/>
    <col min="10" max="11" width="77.83203125" style="60" customWidth="1"/>
    <col min="12" max="16384" width="73" style="60"/>
  </cols>
  <sheetData>
    <row r="1" spans="2:11" ht="78" customHeight="1" x14ac:dyDescent="0.2">
      <c r="B1" s="98"/>
      <c r="C1" s="175" t="s">
        <v>166</v>
      </c>
      <c r="D1" s="175"/>
      <c r="I1" s="61"/>
    </row>
    <row r="2" spans="2:11" ht="31" thickBot="1" x14ac:dyDescent="0.25">
      <c r="B2" s="99"/>
      <c r="C2" s="176" t="s">
        <v>58</v>
      </c>
      <c r="D2" s="176"/>
      <c r="E2" s="99"/>
      <c r="F2" s="99"/>
      <c r="G2" s="99"/>
      <c r="H2" s="99"/>
      <c r="I2" s="100"/>
    </row>
    <row r="3" spans="2:11" ht="77" thickBot="1" x14ac:dyDescent="0.25">
      <c r="B3" s="101" t="s">
        <v>80</v>
      </c>
      <c r="C3" s="101" t="s">
        <v>161</v>
      </c>
      <c r="D3" s="101" t="s">
        <v>79</v>
      </c>
      <c r="E3" s="101" t="s">
        <v>33</v>
      </c>
      <c r="F3" s="101" t="s">
        <v>9</v>
      </c>
      <c r="G3" s="101" t="s">
        <v>42</v>
      </c>
      <c r="H3" s="101" t="s">
        <v>265</v>
      </c>
      <c r="I3" s="101" t="s">
        <v>41</v>
      </c>
      <c r="J3" s="102"/>
      <c r="K3" s="102"/>
    </row>
    <row r="4" spans="2:11" ht="51" x14ac:dyDescent="0.2">
      <c r="B4" s="177" t="s">
        <v>103</v>
      </c>
      <c r="C4" s="151" t="s">
        <v>106</v>
      </c>
      <c r="D4" s="152"/>
      <c r="E4" s="150" t="b">
        <f>IF(D4="YES",2,IF(D4="MAYBE / PARTIALLY",1,IF(D4="NO",0,IF(D4="NOT APPLICABLE",2))))</f>
        <v>0</v>
      </c>
      <c r="F4" s="150">
        <v>4</v>
      </c>
      <c r="G4" s="150">
        <f t="shared" ref="G4:G21" si="0">IF(ISBLANK(E4),"",E4*F4)</f>
        <v>0</v>
      </c>
      <c r="H4" s="150" t="s">
        <v>149</v>
      </c>
      <c r="I4" s="153"/>
      <c r="J4" s="104"/>
      <c r="K4" s="104"/>
    </row>
    <row r="5" spans="2:11" ht="34" x14ac:dyDescent="0.2">
      <c r="B5" s="173"/>
      <c r="C5" s="142" t="s">
        <v>108</v>
      </c>
      <c r="D5" s="143"/>
      <c r="E5" s="103" t="b">
        <f t="shared" ref="E5:E68" si="1">IF(D5="YES",2,IF(D5="MAYBE / PARTIALLY",1,IF(D5="NO",0,IF(D5="NOT APPLICABLE",2))))</f>
        <v>0</v>
      </c>
      <c r="F5" s="144">
        <v>3</v>
      </c>
      <c r="G5" s="144">
        <f t="shared" si="0"/>
        <v>0</v>
      </c>
      <c r="H5" s="144" t="s">
        <v>175</v>
      </c>
      <c r="I5" s="145"/>
      <c r="J5" s="104"/>
      <c r="K5" s="104"/>
    </row>
    <row r="6" spans="2:11" ht="34" x14ac:dyDescent="0.2">
      <c r="B6" s="173"/>
      <c r="C6" s="105" t="s">
        <v>126</v>
      </c>
      <c r="D6" s="53"/>
      <c r="E6" s="150" t="b">
        <f t="shared" si="1"/>
        <v>0</v>
      </c>
      <c r="F6" s="106">
        <v>3</v>
      </c>
      <c r="G6" s="106">
        <f t="shared" si="0"/>
        <v>0</v>
      </c>
      <c r="H6" s="106" t="s">
        <v>170</v>
      </c>
      <c r="I6" s="54"/>
      <c r="J6" s="104"/>
      <c r="K6" s="104"/>
    </row>
    <row r="7" spans="2:11" ht="34" x14ac:dyDescent="0.2">
      <c r="B7" s="173"/>
      <c r="C7" s="142" t="s">
        <v>129</v>
      </c>
      <c r="D7" s="143"/>
      <c r="E7" s="103" t="b">
        <f t="shared" si="1"/>
        <v>0</v>
      </c>
      <c r="F7" s="144">
        <v>3</v>
      </c>
      <c r="G7" s="144">
        <f t="shared" si="0"/>
        <v>0</v>
      </c>
      <c r="H7" s="144" t="s">
        <v>171</v>
      </c>
      <c r="I7" s="145"/>
      <c r="J7" s="104"/>
      <c r="K7" s="104"/>
    </row>
    <row r="8" spans="2:11" ht="51" x14ac:dyDescent="0.2">
      <c r="B8" s="173"/>
      <c r="C8" s="105" t="s">
        <v>110</v>
      </c>
      <c r="D8" s="53"/>
      <c r="E8" s="150" t="b">
        <f t="shared" si="1"/>
        <v>0</v>
      </c>
      <c r="F8" s="106">
        <v>3</v>
      </c>
      <c r="G8" s="106">
        <f t="shared" si="0"/>
        <v>0</v>
      </c>
      <c r="H8" s="106" t="s">
        <v>172</v>
      </c>
      <c r="I8" s="54"/>
      <c r="J8" s="104"/>
      <c r="K8" s="104"/>
    </row>
    <row r="9" spans="2:11" ht="51" x14ac:dyDescent="0.2">
      <c r="B9" s="173"/>
      <c r="C9" s="142" t="s">
        <v>63</v>
      </c>
      <c r="D9" s="143"/>
      <c r="E9" s="103" t="b">
        <f t="shared" si="1"/>
        <v>0</v>
      </c>
      <c r="F9" s="144">
        <v>3</v>
      </c>
      <c r="G9" s="144">
        <f t="shared" si="0"/>
        <v>0</v>
      </c>
      <c r="H9" s="144" t="s">
        <v>173</v>
      </c>
      <c r="I9" s="145"/>
      <c r="J9" s="104"/>
      <c r="K9" s="104"/>
    </row>
    <row r="10" spans="2:11" ht="51" x14ac:dyDescent="0.2">
      <c r="B10" s="173"/>
      <c r="C10" s="105" t="s">
        <v>125</v>
      </c>
      <c r="D10" s="53"/>
      <c r="E10" s="150" t="b">
        <f t="shared" si="1"/>
        <v>0</v>
      </c>
      <c r="F10" s="106">
        <v>2</v>
      </c>
      <c r="G10" s="106">
        <f t="shared" si="0"/>
        <v>0</v>
      </c>
      <c r="H10" s="106" t="s">
        <v>150</v>
      </c>
      <c r="I10" s="54"/>
      <c r="J10" s="104"/>
      <c r="K10" s="104"/>
    </row>
    <row r="11" spans="2:11" ht="68" x14ac:dyDescent="0.2">
      <c r="B11" s="173"/>
      <c r="C11" s="142" t="s">
        <v>128</v>
      </c>
      <c r="D11" s="143"/>
      <c r="E11" s="103" t="b">
        <f t="shared" si="1"/>
        <v>0</v>
      </c>
      <c r="F11" s="144">
        <v>2</v>
      </c>
      <c r="G11" s="144">
        <f t="shared" si="0"/>
        <v>0</v>
      </c>
      <c r="H11" s="144" t="s">
        <v>174</v>
      </c>
      <c r="I11" s="145"/>
      <c r="J11" s="104"/>
      <c r="K11" s="104"/>
    </row>
    <row r="12" spans="2:11" ht="51" x14ac:dyDescent="0.2">
      <c r="B12" s="173"/>
      <c r="C12" s="105" t="s">
        <v>253</v>
      </c>
      <c r="D12" s="53"/>
      <c r="E12" s="150" t="b">
        <f t="shared" si="1"/>
        <v>0</v>
      </c>
      <c r="F12" s="106">
        <v>2</v>
      </c>
      <c r="G12" s="106">
        <f t="shared" si="0"/>
        <v>0</v>
      </c>
      <c r="H12" s="106" t="s">
        <v>176</v>
      </c>
      <c r="I12" s="54"/>
      <c r="J12" s="104"/>
      <c r="K12" s="104"/>
    </row>
    <row r="13" spans="2:11" ht="34" x14ac:dyDescent="0.2">
      <c r="B13" s="173"/>
      <c r="C13" s="142" t="s">
        <v>159</v>
      </c>
      <c r="D13" s="143"/>
      <c r="E13" s="103" t="b">
        <f t="shared" si="1"/>
        <v>0</v>
      </c>
      <c r="F13" s="144">
        <v>2</v>
      </c>
      <c r="G13" s="144">
        <f t="shared" si="0"/>
        <v>0</v>
      </c>
      <c r="H13" s="144" t="s">
        <v>177</v>
      </c>
      <c r="I13" s="145"/>
      <c r="J13" s="109"/>
      <c r="K13" s="109"/>
    </row>
    <row r="14" spans="2:11" ht="68" x14ac:dyDescent="0.2">
      <c r="B14" s="173"/>
      <c r="C14" s="105" t="s">
        <v>127</v>
      </c>
      <c r="D14" s="53"/>
      <c r="E14" s="150" t="b">
        <f t="shared" si="1"/>
        <v>0</v>
      </c>
      <c r="F14" s="106">
        <v>2</v>
      </c>
      <c r="G14" s="106">
        <f t="shared" si="0"/>
        <v>0</v>
      </c>
      <c r="H14" s="106" t="s">
        <v>178</v>
      </c>
      <c r="I14" s="54"/>
      <c r="J14" s="109"/>
      <c r="K14" s="109"/>
    </row>
    <row r="15" spans="2:11" ht="51" x14ac:dyDescent="0.2">
      <c r="B15" s="178"/>
      <c r="C15" s="142" t="s">
        <v>254</v>
      </c>
      <c r="D15" s="143"/>
      <c r="E15" s="103" t="b">
        <f t="shared" si="1"/>
        <v>0</v>
      </c>
      <c r="F15" s="144">
        <v>3</v>
      </c>
      <c r="G15" s="144">
        <f t="shared" si="0"/>
        <v>0</v>
      </c>
      <c r="H15" s="144"/>
      <c r="I15" s="145"/>
      <c r="J15" s="109"/>
      <c r="K15" s="109"/>
    </row>
    <row r="16" spans="2:11" ht="35" thickBot="1" x14ac:dyDescent="0.25">
      <c r="B16" s="174"/>
      <c r="C16" s="105" t="s">
        <v>64</v>
      </c>
      <c r="D16" s="53"/>
      <c r="E16" s="119" t="b">
        <f t="shared" si="1"/>
        <v>0</v>
      </c>
      <c r="F16" s="106">
        <v>1</v>
      </c>
      <c r="G16" s="106">
        <f t="shared" si="0"/>
        <v>0</v>
      </c>
      <c r="H16" s="106" t="s">
        <v>179</v>
      </c>
      <c r="I16" s="54"/>
      <c r="J16" s="109"/>
      <c r="K16" s="109"/>
    </row>
    <row r="17" spans="2:11" ht="51" x14ac:dyDescent="0.2">
      <c r="B17" s="172" t="s">
        <v>165</v>
      </c>
      <c r="C17" s="110" t="s">
        <v>107</v>
      </c>
      <c r="D17" s="81"/>
      <c r="E17" s="103" t="b">
        <f t="shared" si="1"/>
        <v>0</v>
      </c>
      <c r="F17" s="111">
        <v>4</v>
      </c>
      <c r="G17" s="111">
        <f t="shared" si="0"/>
        <v>0</v>
      </c>
      <c r="H17" s="111" t="s">
        <v>180</v>
      </c>
      <c r="I17" s="82"/>
      <c r="J17" s="104"/>
      <c r="K17" s="104"/>
    </row>
    <row r="18" spans="2:11" ht="68" x14ac:dyDescent="0.2">
      <c r="B18" s="173"/>
      <c r="C18" s="105" t="s">
        <v>151</v>
      </c>
      <c r="D18" s="53"/>
      <c r="E18" s="150" t="b">
        <f t="shared" si="1"/>
        <v>0</v>
      </c>
      <c r="F18" s="106">
        <v>4</v>
      </c>
      <c r="G18" s="106">
        <f t="shared" si="0"/>
        <v>0</v>
      </c>
      <c r="H18" s="106" t="s">
        <v>182</v>
      </c>
      <c r="I18" s="54"/>
      <c r="J18" s="104"/>
      <c r="K18" s="104"/>
    </row>
    <row r="19" spans="2:11" ht="68" x14ac:dyDescent="0.2">
      <c r="B19" s="173"/>
      <c r="C19" s="107" t="s">
        <v>152</v>
      </c>
      <c r="D19" s="79"/>
      <c r="E19" s="103" t="b">
        <f t="shared" si="1"/>
        <v>0</v>
      </c>
      <c r="F19" s="108">
        <v>4</v>
      </c>
      <c r="G19" s="108">
        <f t="shared" si="0"/>
        <v>0</v>
      </c>
      <c r="H19" s="108" t="s">
        <v>181</v>
      </c>
      <c r="I19" s="80"/>
      <c r="J19" s="104"/>
      <c r="K19" s="104"/>
    </row>
    <row r="20" spans="2:11" ht="34" x14ac:dyDescent="0.2">
      <c r="B20" s="173"/>
      <c r="C20" s="105" t="s">
        <v>153</v>
      </c>
      <c r="D20" s="53"/>
      <c r="E20" s="150" t="b">
        <f t="shared" si="1"/>
        <v>0</v>
      </c>
      <c r="F20" s="106">
        <v>3</v>
      </c>
      <c r="G20" s="106">
        <f t="shared" si="0"/>
        <v>0</v>
      </c>
      <c r="H20" s="106" t="s">
        <v>183</v>
      </c>
      <c r="I20" s="54"/>
      <c r="J20" s="104"/>
      <c r="K20" s="104"/>
    </row>
    <row r="21" spans="2:11" ht="35" thickBot="1" x14ac:dyDescent="0.25">
      <c r="B21" s="174"/>
      <c r="C21" s="112" t="s">
        <v>163</v>
      </c>
      <c r="D21" s="83"/>
      <c r="E21" s="154" t="b">
        <f t="shared" si="1"/>
        <v>0</v>
      </c>
      <c r="F21" s="113">
        <v>2</v>
      </c>
      <c r="G21" s="113">
        <f t="shared" si="0"/>
        <v>0</v>
      </c>
      <c r="H21" s="113" t="s">
        <v>235</v>
      </c>
      <c r="I21" s="84"/>
      <c r="J21" s="104"/>
      <c r="K21" s="104"/>
    </row>
    <row r="22" spans="2:11" ht="51" x14ac:dyDescent="0.2">
      <c r="B22" s="172" t="s">
        <v>111</v>
      </c>
      <c r="C22" s="114" t="s">
        <v>160</v>
      </c>
      <c r="D22" s="57"/>
      <c r="E22" s="150" t="b">
        <f t="shared" si="1"/>
        <v>0</v>
      </c>
      <c r="F22" s="115">
        <v>4</v>
      </c>
      <c r="G22" s="115">
        <f t="shared" ref="G22:G24" si="2">IF(ISBLANK(E22),"",E22*F22)</f>
        <v>0</v>
      </c>
      <c r="H22" s="115" t="s">
        <v>184</v>
      </c>
      <c r="I22" s="58"/>
      <c r="J22" s="104"/>
      <c r="K22" s="104"/>
    </row>
    <row r="23" spans="2:11" ht="51" x14ac:dyDescent="0.2">
      <c r="B23" s="173"/>
      <c r="C23" s="107" t="s">
        <v>154</v>
      </c>
      <c r="D23" s="79"/>
      <c r="E23" s="103" t="b">
        <f t="shared" si="1"/>
        <v>0</v>
      </c>
      <c r="F23" s="108">
        <v>2</v>
      </c>
      <c r="G23" s="108">
        <f t="shared" si="2"/>
        <v>0</v>
      </c>
      <c r="H23" s="108" t="s">
        <v>185</v>
      </c>
      <c r="I23" s="85"/>
      <c r="J23" s="104"/>
      <c r="K23" s="104"/>
    </row>
    <row r="24" spans="2:11" ht="51" x14ac:dyDescent="0.2">
      <c r="B24" s="173"/>
      <c r="C24" s="116" t="s">
        <v>130</v>
      </c>
      <c r="D24" s="53"/>
      <c r="E24" s="150" t="b">
        <f t="shared" si="1"/>
        <v>0</v>
      </c>
      <c r="F24" s="106">
        <v>2</v>
      </c>
      <c r="G24" s="106">
        <f t="shared" si="2"/>
        <v>0</v>
      </c>
      <c r="H24" s="106" t="s">
        <v>186</v>
      </c>
      <c r="I24" s="54"/>
      <c r="J24" s="109"/>
      <c r="K24" s="109"/>
    </row>
    <row r="25" spans="2:11" ht="51" x14ac:dyDescent="0.2">
      <c r="B25" s="173"/>
      <c r="C25" s="117" t="s">
        <v>55</v>
      </c>
      <c r="D25" s="79"/>
      <c r="E25" s="103" t="b">
        <f t="shared" si="1"/>
        <v>0</v>
      </c>
      <c r="F25" s="108">
        <v>4</v>
      </c>
      <c r="G25" s="108">
        <f t="shared" ref="G25:G26" si="3">IF(ISBLANK(E25),"",E25*F25)</f>
        <v>0</v>
      </c>
      <c r="H25" s="108" t="s">
        <v>187</v>
      </c>
      <c r="I25" s="80"/>
      <c r="J25" s="109"/>
      <c r="K25" s="109"/>
    </row>
    <row r="26" spans="2:11" ht="52" thickBot="1" x14ac:dyDescent="0.25">
      <c r="B26" s="174"/>
      <c r="C26" s="118" t="s">
        <v>131</v>
      </c>
      <c r="D26" s="55"/>
      <c r="E26" s="119" t="b">
        <f t="shared" si="1"/>
        <v>0</v>
      </c>
      <c r="F26" s="119">
        <v>4</v>
      </c>
      <c r="G26" s="119">
        <f t="shared" si="3"/>
        <v>0</v>
      </c>
      <c r="H26" s="119" t="s">
        <v>170</v>
      </c>
      <c r="I26" s="56"/>
      <c r="J26" s="109"/>
      <c r="K26" s="109"/>
    </row>
    <row r="27" spans="2:11" ht="34" x14ac:dyDescent="0.2">
      <c r="B27" s="172" t="s">
        <v>109</v>
      </c>
      <c r="C27" s="120" t="s">
        <v>155</v>
      </c>
      <c r="D27" s="81"/>
      <c r="E27" s="103" t="b">
        <f t="shared" si="1"/>
        <v>0</v>
      </c>
      <c r="F27" s="111">
        <v>5</v>
      </c>
      <c r="G27" s="111">
        <f t="shared" ref="G27:G80" si="4">IF(ISBLANK(E27),"",E27*F27)</f>
        <v>0</v>
      </c>
      <c r="H27" s="111" t="s">
        <v>188</v>
      </c>
      <c r="I27" s="82"/>
      <c r="J27" s="121"/>
      <c r="K27" s="121"/>
    </row>
    <row r="28" spans="2:11" ht="34" x14ac:dyDescent="0.2">
      <c r="B28" s="173"/>
      <c r="C28" s="122" t="s">
        <v>156</v>
      </c>
      <c r="D28" s="53"/>
      <c r="E28" s="150" t="b">
        <f t="shared" si="1"/>
        <v>0</v>
      </c>
      <c r="F28" s="106">
        <v>5</v>
      </c>
      <c r="G28" s="106">
        <f t="shared" si="4"/>
        <v>0</v>
      </c>
      <c r="H28" s="106" t="s">
        <v>181</v>
      </c>
      <c r="I28" s="54"/>
      <c r="J28" s="121"/>
      <c r="K28" s="121"/>
    </row>
    <row r="29" spans="2:11" ht="51" x14ac:dyDescent="0.2">
      <c r="B29" s="173"/>
      <c r="C29" s="123" t="s">
        <v>136</v>
      </c>
      <c r="D29" s="79"/>
      <c r="E29" s="103" t="b">
        <f t="shared" si="1"/>
        <v>0</v>
      </c>
      <c r="F29" s="108">
        <v>5</v>
      </c>
      <c r="G29" s="108">
        <f t="shared" si="4"/>
        <v>0</v>
      </c>
      <c r="H29" s="108" t="s">
        <v>189</v>
      </c>
      <c r="I29" s="80"/>
      <c r="J29" s="121"/>
      <c r="K29" s="121"/>
    </row>
    <row r="30" spans="2:11" ht="51" x14ac:dyDescent="0.2">
      <c r="B30" s="173"/>
      <c r="C30" s="122" t="s">
        <v>113</v>
      </c>
      <c r="D30" s="53"/>
      <c r="E30" s="150" t="b">
        <f t="shared" si="1"/>
        <v>0</v>
      </c>
      <c r="F30" s="106">
        <v>5</v>
      </c>
      <c r="G30" s="106">
        <f t="shared" si="4"/>
        <v>0</v>
      </c>
      <c r="H30" s="106" t="s">
        <v>190</v>
      </c>
      <c r="I30" s="54"/>
      <c r="J30" s="121"/>
      <c r="K30" s="121"/>
    </row>
    <row r="31" spans="2:11" ht="34" x14ac:dyDescent="0.2">
      <c r="B31" s="173"/>
      <c r="C31" s="123" t="s">
        <v>53</v>
      </c>
      <c r="D31" s="79"/>
      <c r="E31" s="103" t="b">
        <f t="shared" si="1"/>
        <v>0</v>
      </c>
      <c r="F31" s="108">
        <v>4</v>
      </c>
      <c r="G31" s="108">
        <f t="shared" si="4"/>
        <v>0</v>
      </c>
      <c r="H31" s="108" t="s">
        <v>188</v>
      </c>
      <c r="I31" s="80"/>
      <c r="J31" s="121"/>
      <c r="K31" s="121"/>
    </row>
    <row r="32" spans="2:11" ht="34" x14ac:dyDescent="0.2">
      <c r="B32" s="173"/>
      <c r="C32" s="122" t="s">
        <v>112</v>
      </c>
      <c r="D32" s="53"/>
      <c r="E32" s="150" t="b">
        <f t="shared" si="1"/>
        <v>0</v>
      </c>
      <c r="F32" s="106">
        <v>4</v>
      </c>
      <c r="G32" s="106">
        <f t="shared" si="4"/>
        <v>0</v>
      </c>
      <c r="H32" s="106" t="s">
        <v>191</v>
      </c>
      <c r="I32" s="54"/>
      <c r="J32" s="121"/>
      <c r="K32" s="121"/>
    </row>
    <row r="33" spans="2:11" ht="35" thickBot="1" x14ac:dyDescent="0.25">
      <c r="B33" s="173"/>
      <c r="C33" s="123" t="s">
        <v>255</v>
      </c>
      <c r="D33" s="79"/>
      <c r="E33" s="154" t="b">
        <f t="shared" si="1"/>
        <v>0</v>
      </c>
      <c r="F33" s="108">
        <v>4</v>
      </c>
      <c r="G33" s="108">
        <f t="shared" si="4"/>
        <v>0</v>
      </c>
      <c r="H33" s="108" t="s">
        <v>172</v>
      </c>
      <c r="I33" s="80"/>
      <c r="J33" s="104"/>
      <c r="K33" s="104"/>
    </row>
    <row r="34" spans="2:11" ht="51" x14ac:dyDescent="0.2">
      <c r="B34" s="172" t="s">
        <v>46</v>
      </c>
      <c r="C34" s="114" t="s">
        <v>114</v>
      </c>
      <c r="D34" s="57"/>
      <c r="E34" s="150" t="b">
        <f t="shared" si="1"/>
        <v>0</v>
      </c>
      <c r="F34" s="115">
        <v>5</v>
      </c>
      <c r="G34" s="115">
        <f t="shared" si="4"/>
        <v>0</v>
      </c>
      <c r="H34" s="115" t="s">
        <v>192</v>
      </c>
      <c r="I34" s="59"/>
      <c r="J34" s="104"/>
      <c r="K34" s="104"/>
    </row>
    <row r="35" spans="2:11" ht="34" x14ac:dyDescent="0.2">
      <c r="B35" s="173"/>
      <c r="C35" s="142" t="s">
        <v>132</v>
      </c>
      <c r="D35" s="143"/>
      <c r="E35" s="103" t="b">
        <f t="shared" si="1"/>
        <v>0</v>
      </c>
      <c r="F35" s="144">
        <v>5</v>
      </c>
      <c r="G35" s="144">
        <f t="shared" si="4"/>
        <v>0</v>
      </c>
      <c r="H35" s="144" t="s">
        <v>193</v>
      </c>
      <c r="I35" s="145"/>
      <c r="J35" s="104"/>
      <c r="K35" s="104"/>
    </row>
    <row r="36" spans="2:11" ht="34" x14ac:dyDescent="0.2">
      <c r="B36" s="173"/>
      <c r="C36" s="105" t="s">
        <v>48</v>
      </c>
      <c r="D36" s="53"/>
      <c r="E36" s="150" t="b">
        <f t="shared" si="1"/>
        <v>0</v>
      </c>
      <c r="F36" s="106">
        <v>4</v>
      </c>
      <c r="G36" s="106">
        <f t="shared" si="4"/>
        <v>0</v>
      </c>
      <c r="H36" s="106" t="s">
        <v>194</v>
      </c>
      <c r="I36" s="54"/>
      <c r="J36" s="104"/>
      <c r="K36" s="104"/>
    </row>
    <row r="37" spans="2:11" ht="34" x14ac:dyDescent="0.2">
      <c r="B37" s="173"/>
      <c r="C37" s="142" t="s">
        <v>133</v>
      </c>
      <c r="D37" s="143"/>
      <c r="E37" s="103" t="b">
        <f t="shared" si="1"/>
        <v>0</v>
      </c>
      <c r="F37" s="144">
        <v>4</v>
      </c>
      <c r="G37" s="144">
        <f t="shared" si="4"/>
        <v>0</v>
      </c>
      <c r="H37" s="144" t="s">
        <v>195</v>
      </c>
      <c r="I37" s="145"/>
      <c r="J37" s="104"/>
      <c r="K37" s="104"/>
    </row>
    <row r="38" spans="2:11" ht="34" x14ac:dyDescent="0.2">
      <c r="B38" s="173"/>
      <c r="C38" s="105" t="s">
        <v>134</v>
      </c>
      <c r="D38" s="53"/>
      <c r="E38" s="150" t="b">
        <f t="shared" si="1"/>
        <v>0</v>
      </c>
      <c r="F38" s="106">
        <v>2</v>
      </c>
      <c r="G38" s="106">
        <f t="shared" si="4"/>
        <v>0</v>
      </c>
      <c r="H38" s="106" t="s">
        <v>196</v>
      </c>
      <c r="I38" s="54"/>
      <c r="J38" s="104"/>
      <c r="K38" s="104"/>
    </row>
    <row r="39" spans="2:11" ht="51" x14ac:dyDescent="0.2">
      <c r="B39" s="173"/>
      <c r="C39" s="142" t="s">
        <v>135</v>
      </c>
      <c r="D39" s="143"/>
      <c r="E39" s="103" t="b">
        <f t="shared" si="1"/>
        <v>0</v>
      </c>
      <c r="F39" s="144">
        <v>2</v>
      </c>
      <c r="G39" s="144">
        <f t="shared" si="4"/>
        <v>0</v>
      </c>
      <c r="H39" s="144" t="s">
        <v>197</v>
      </c>
      <c r="I39" s="145"/>
      <c r="J39" s="104"/>
      <c r="K39" s="104"/>
    </row>
    <row r="40" spans="2:11" ht="34" x14ac:dyDescent="0.2">
      <c r="B40" s="178"/>
      <c r="C40" s="105" t="s">
        <v>261</v>
      </c>
      <c r="D40" s="53"/>
      <c r="E40" s="150" t="b">
        <f t="shared" si="1"/>
        <v>0</v>
      </c>
      <c r="F40" s="106">
        <v>4</v>
      </c>
      <c r="G40" s="106">
        <f t="shared" ref="G40:G41" si="5">IF(ISBLANK(E40),"",E40*F40)</f>
        <v>0</v>
      </c>
      <c r="H40" s="106"/>
      <c r="I40" s="54"/>
      <c r="J40" s="104"/>
      <c r="K40" s="104"/>
    </row>
    <row r="41" spans="2:11" ht="34" x14ac:dyDescent="0.2">
      <c r="B41" s="178"/>
      <c r="C41" s="142" t="s">
        <v>256</v>
      </c>
      <c r="D41" s="143"/>
      <c r="E41" s="103" t="b">
        <f t="shared" si="1"/>
        <v>0</v>
      </c>
      <c r="F41" s="144">
        <v>4</v>
      </c>
      <c r="G41" s="144">
        <f t="shared" si="5"/>
        <v>0</v>
      </c>
      <c r="H41" s="144"/>
      <c r="I41" s="145"/>
      <c r="J41" s="104"/>
      <c r="K41" s="104"/>
    </row>
    <row r="42" spans="2:11" ht="34" x14ac:dyDescent="0.2">
      <c r="B42" s="178"/>
      <c r="C42" s="105" t="s">
        <v>257</v>
      </c>
      <c r="D42" s="53"/>
      <c r="E42" s="150" t="b">
        <f t="shared" si="1"/>
        <v>0</v>
      </c>
      <c r="F42" s="106">
        <v>3</v>
      </c>
      <c r="G42" s="106">
        <f t="shared" ref="G42:G43" si="6">IF(ISBLANK(E42),"",E42*F42)</f>
        <v>0</v>
      </c>
      <c r="H42" s="106"/>
      <c r="I42" s="54"/>
      <c r="J42" s="104"/>
      <c r="K42" s="104"/>
    </row>
    <row r="43" spans="2:11" ht="17" x14ac:dyDescent="0.2">
      <c r="B43" s="178"/>
      <c r="C43" s="142" t="s">
        <v>258</v>
      </c>
      <c r="D43" s="143"/>
      <c r="E43" s="103" t="b">
        <f t="shared" si="1"/>
        <v>0</v>
      </c>
      <c r="F43" s="144">
        <v>3</v>
      </c>
      <c r="G43" s="144">
        <f t="shared" si="6"/>
        <v>0</v>
      </c>
      <c r="H43" s="144"/>
      <c r="I43" s="145"/>
      <c r="J43" s="104"/>
      <c r="K43" s="104"/>
    </row>
    <row r="44" spans="2:11" ht="18" thickBot="1" x14ac:dyDescent="0.25">
      <c r="B44" s="174"/>
      <c r="C44" s="125" t="s">
        <v>54</v>
      </c>
      <c r="D44" s="55"/>
      <c r="E44" s="119" t="b">
        <f t="shared" si="1"/>
        <v>0</v>
      </c>
      <c r="F44" s="119">
        <v>2</v>
      </c>
      <c r="G44" s="119">
        <f t="shared" si="4"/>
        <v>0</v>
      </c>
      <c r="H44" s="119" t="s">
        <v>198</v>
      </c>
      <c r="I44" s="56"/>
      <c r="J44" s="104"/>
      <c r="K44" s="104"/>
    </row>
    <row r="45" spans="2:11" ht="34" x14ac:dyDescent="0.2">
      <c r="B45" s="172" t="s">
        <v>116</v>
      </c>
      <c r="C45" s="146" t="s">
        <v>47</v>
      </c>
      <c r="D45" s="147"/>
      <c r="E45" s="103" t="b">
        <f t="shared" si="1"/>
        <v>0</v>
      </c>
      <c r="F45" s="148">
        <v>5</v>
      </c>
      <c r="G45" s="148">
        <f t="shared" si="4"/>
        <v>0</v>
      </c>
      <c r="H45" s="148" t="s">
        <v>199</v>
      </c>
      <c r="I45" s="149"/>
      <c r="J45" s="104"/>
      <c r="K45" s="104"/>
    </row>
    <row r="46" spans="2:11" ht="34" x14ac:dyDescent="0.2">
      <c r="B46" s="173"/>
      <c r="C46" s="105" t="s">
        <v>138</v>
      </c>
      <c r="D46" s="53"/>
      <c r="E46" s="150" t="b">
        <f t="shared" si="1"/>
        <v>0</v>
      </c>
      <c r="F46" s="106">
        <v>5</v>
      </c>
      <c r="G46" s="106">
        <f t="shared" si="4"/>
        <v>0</v>
      </c>
      <c r="H46" s="106" t="s">
        <v>200</v>
      </c>
      <c r="I46" s="54"/>
      <c r="J46" s="104"/>
      <c r="K46" s="104"/>
    </row>
    <row r="47" spans="2:11" ht="17" x14ac:dyDescent="0.2">
      <c r="B47" s="173"/>
      <c r="C47" s="107" t="s">
        <v>259</v>
      </c>
      <c r="D47" s="79"/>
      <c r="E47" s="103" t="b">
        <f t="shared" si="1"/>
        <v>0</v>
      </c>
      <c r="F47" s="108">
        <v>4</v>
      </c>
      <c r="G47" s="108">
        <f t="shared" si="4"/>
        <v>0</v>
      </c>
      <c r="H47" s="108"/>
      <c r="I47" s="80"/>
      <c r="J47" s="104"/>
      <c r="K47" s="104"/>
    </row>
    <row r="48" spans="2:11" ht="34" x14ac:dyDescent="0.2">
      <c r="B48" s="173"/>
      <c r="C48" s="105" t="s">
        <v>260</v>
      </c>
      <c r="D48" s="53"/>
      <c r="E48" s="150" t="b">
        <f t="shared" si="1"/>
        <v>0</v>
      </c>
      <c r="F48" s="106">
        <v>4</v>
      </c>
      <c r="G48" s="106">
        <f t="shared" si="4"/>
        <v>0</v>
      </c>
      <c r="H48" s="106"/>
      <c r="I48" s="54"/>
      <c r="J48" s="104"/>
      <c r="K48" s="104"/>
    </row>
    <row r="49" spans="2:11" ht="17" x14ac:dyDescent="0.2">
      <c r="B49" s="173"/>
      <c r="C49" s="107" t="s">
        <v>258</v>
      </c>
      <c r="D49" s="79"/>
      <c r="E49" s="103" t="b">
        <f t="shared" si="1"/>
        <v>0</v>
      </c>
      <c r="F49" s="108">
        <v>3</v>
      </c>
      <c r="G49" s="108">
        <f t="shared" si="4"/>
        <v>0</v>
      </c>
      <c r="H49" s="108"/>
      <c r="I49" s="80"/>
      <c r="J49" s="104"/>
      <c r="K49" s="104"/>
    </row>
    <row r="50" spans="2:11" ht="51" x14ac:dyDescent="0.2">
      <c r="B50" s="173"/>
      <c r="C50" s="105" t="s">
        <v>139</v>
      </c>
      <c r="D50" s="53"/>
      <c r="E50" s="150" t="b">
        <f t="shared" si="1"/>
        <v>0</v>
      </c>
      <c r="F50" s="106">
        <v>5</v>
      </c>
      <c r="G50" s="106">
        <f t="shared" si="4"/>
        <v>0</v>
      </c>
      <c r="H50" s="106" t="s">
        <v>189</v>
      </c>
      <c r="I50" s="54"/>
      <c r="J50" s="104"/>
      <c r="K50" s="104"/>
    </row>
    <row r="51" spans="2:11" ht="68" x14ac:dyDescent="0.2">
      <c r="B51" s="173"/>
      <c r="C51" s="107" t="s">
        <v>104</v>
      </c>
      <c r="D51" s="79"/>
      <c r="E51" s="103" t="b">
        <f t="shared" si="1"/>
        <v>0</v>
      </c>
      <c r="F51" s="108">
        <v>5</v>
      </c>
      <c r="G51" s="108">
        <f t="shared" si="4"/>
        <v>0</v>
      </c>
      <c r="H51" s="108" t="s">
        <v>201</v>
      </c>
      <c r="I51" s="80"/>
      <c r="J51" s="104"/>
      <c r="K51" s="104"/>
    </row>
    <row r="52" spans="2:11" ht="51" x14ac:dyDescent="0.2">
      <c r="B52" s="173"/>
      <c r="C52" s="105" t="s">
        <v>66</v>
      </c>
      <c r="D52" s="53"/>
      <c r="E52" s="150" t="b">
        <f t="shared" si="1"/>
        <v>0</v>
      </c>
      <c r="F52" s="106">
        <v>5</v>
      </c>
      <c r="G52" s="106">
        <f t="shared" si="4"/>
        <v>0</v>
      </c>
      <c r="H52" s="106" t="s">
        <v>202</v>
      </c>
      <c r="I52" s="54"/>
      <c r="J52" s="104"/>
      <c r="K52" s="104"/>
    </row>
    <row r="53" spans="2:11" ht="34" x14ac:dyDescent="0.2">
      <c r="B53" s="173"/>
      <c r="C53" s="107" t="s">
        <v>56</v>
      </c>
      <c r="D53" s="79"/>
      <c r="E53" s="103" t="b">
        <f t="shared" si="1"/>
        <v>0</v>
      </c>
      <c r="F53" s="108">
        <v>5</v>
      </c>
      <c r="G53" s="108">
        <f t="shared" si="4"/>
        <v>0</v>
      </c>
      <c r="H53" s="108" t="s">
        <v>203</v>
      </c>
      <c r="I53" s="80"/>
      <c r="J53" s="104"/>
      <c r="K53" s="104"/>
    </row>
    <row r="54" spans="2:11" ht="34" x14ac:dyDescent="0.2">
      <c r="B54" s="173"/>
      <c r="C54" s="105" t="s">
        <v>67</v>
      </c>
      <c r="D54" s="53"/>
      <c r="E54" s="150" t="b">
        <f t="shared" si="1"/>
        <v>0</v>
      </c>
      <c r="F54" s="106">
        <v>5</v>
      </c>
      <c r="G54" s="106">
        <f t="shared" si="4"/>
        <v>0</v>
      </c>
      <c r="H54" s="106" t="s">
        <v>204</v>
      </c>
      <c r="I54" s="54"/>
      <c r="J54" s="104"/>
      <c r="K54" s="104"/>
    </row>
    <row r="55" spans="2:11" ht="51" x14ac:dyDescent="0.2">
      <c r="B55" s="173"/>
      <c r="C55" s="124" t="s">
        <v>68</v>
      </c>
      <c r="D55" s="79"/>
      <c r="E55" s="103" t="b">
        <f t="shared" si="1"/>
        <v>0</v>
      </c>
      <c r="F55" s="108">
        <v>5</v>
      </c>
      <c r="G55" s="108">
        <f t="shared" si="4"/>
        <v>0</v>
      </c>
      <c r="H55" s="108" t="s">
        <v>205</v>
      </c>
      <c r="I55" s="80"/>
      <c r="J55" s="104"/>
      <c r="K55" s="104"/>
    </row>
    <row r="56" spans="2:11" ht="34" x14ac:dyDescent="0.2">
      <c r="B56" s="173"/>
      <c r="C56" s="105" t="s">
        <v>49</v>
      </c>
      <c r="D56" s="53"/>
      <c r="E56" s="150" t="b">
        <f t="shared" si="1"/>
        <v>0</v>
      </c>
      <c r="F56" s="106">
        <v>4</v>
      </c>
      <c r="G56" s="106">
        <f t="shared" si="4"/>
        <v>0</v>
      </c>
      <c r="H56" s="106" t="s">
        <v>202</v>
      </c>
      <c r="I56" s="54"/>
      <c r="J56" s="104"/>
      <c r="K56" s="104"/>
    </row>
    <row r="57" spans="2:11" ht="34" x14ac:dyDescent="0.2">
      <c r="B57" s="173"/>
      <c r="C57" s="107" t="s">
        <v>140</v>
      </c>
      <c r="D57" s="79"/>
      <c r="E57" s="103" t="b">
        <f t="shared" si="1"/>
        <v>0</v>
      </c>
      <c r="F57" s="108">
        <v>4</v>
      </c>
      <c r="G57" s="108">
        <f t="shared" si="4"/>
        <v>0</v>
      </c>
      <c r="H57" s="108" t="s">
        <v>202</v>
      </c>
      <c r="I57" s="80"/>
      <c r="J57" s="104"/>
      <c r="K57" s="104"/>
    </row>
    <row r="58" spans="2:11" ht="35" thickBot="1" x14ac:dyDescent="0.25">
      <c r="B58" s="174"/>
      <c r="C58" s="125" t="s">
        <v>137</v>
      </c>
      <c r="D58" s="55"/>
      <c r="E58" s="119" t="b">
        <f t="shared" si="1"/>
        <v>0</v>
      </c>
      <c r="F58" s="119">
        <v>3</v>
      </c>
      <c r="G58" s="119">
        <f t="shared" si="4"/>
        <v>0</v>
      </c>
      <c r="H58" s="119" t="s">
        <v>206</v>
      </c>
      <c r="I58" s="56"/>
      <c r="J58" s="126"/>
      <c r="K58" s="126"/>
    </row>
    <row r="59" spans="2:11" ht="34" x14ac:dyDescent="0.2">
      <c r="B59" s="172" t="s">
        <v>119</v>
      </c>
      <c r="C59" s="120" t="s">
        <v>117</v>
      </c>
      <c r="D59" s="81"/>
      <c r="E59" s="103" t="b">
        <f t="shared" si="1"/>
        <v>0</v>
      </c>
      <c r="F59" s="111">
        <v>5</v>
      </c>
      <c r="G59" s="111">
        <f t="shared" si="4"/>
        <v>0</v>
      </c>
      <c r="H59" s="111" t="s">
        <v>207</v>
      </c>
      <c r="I59" s="82"/>
      <c r="J59" s="121"/>
      <c r="K59" s="121"/>
    </row>
    <row r="60" spans="2:11" ht="34" x14ac:dyDescent="0.2">
      <c r="B60" s="173"/>
      <c r="C60" s="122" t="s">
        <v>118</v>
      </c>
      <c r="D60" s="53"/>
      <c r="E60" s="150" t="b">
        <f t="shared" si="1"/>
        <v>0</v>
      </c>
      <c r="F60" s="106">
        <v>4</v>
      </c>
      <c r="G60" s="106">
        <f t="shared" si="4"/>
        <v>0</v>
      </c>
      <c r="H60" s="106" t="s">
        <v>208</v>
      </c>
      <c r="I60" s="54"/>
      <c r="J60" s="121"/>
      <c r="K60" s="121"/>
    </row>
    <row r="61" spans="2:11" ht="17" x14ac:dyDescent="0.2">
      <c r="B61" s="173"/>
      <c r="C61" s="123" t="s">
        <v>69</v>
      </c>
      <c r="D61" s="79"/>
      <c r="E61" s="103" t="b">
        <f t="shared" si="1"/>
        <v>0</v>
      </c>
      <c r="F61" s="108">
        <v>3</v>
      </c>
      <c r="G61" s="108">
        <f t="shared" si="4"/>
        <v>0</v>
      </c>
      <c r="H61" s="108" t="s">
        <v>209</v>
      </c>
      <c r="I61" s="80"/>
      <c r="J61" s="121"/>
      <c r="K61" s="121"/>
    </row>
    <row r="62" spans="2:11" ht="69" thickBot="1" x14ac:dyDescent="0.25">
      <c r="B62" s="174"/>
      <c r="C62" s="127" t="s">
        <v>210</v>
      </c>
      <c r="D62" s="55"/>
      <c r="E62" s="119" t="b">
        <f t="shared" si="1"/>
        <v>0</v>
      </c>
      <c r="F62" s="119">
        <v>2</v>
      </c>
      <c r="G62" s="119">
        <f t="shared" si="4"/>
        <v>0</v>
      </c>
      <c r="H62" s="119" t="s">
        <v>211</v>
      </c>
      <c r="I62" s="56"/>
      <c r="J62" s="121"/>
      <c r="K62" s="121"/>
    </row>
    <row r="63" spans="2:11" ht="51" x14ac:dyDescent="0.2">
      <c r="B63" s="172" t="s">
        <v>123</v>
      </c>
      <c r="C63" s="110" t="s">
        <v>157</v>
      </c>
      <c r="D63" s="81"/>
      <c r="E63" s="103" t="b">
        <f t="shared" si="1"/>
        <v>0</v>
      </c>
      <c r="F63" s="111">
        <v>5</v>
      </c>
      <c r="G63" s="111">
        <f t="shared" si="4"/>
        <v>0</v>
      </c>
      <c r="H63" s="111" t="s">
        <v>212</v>
      </c>
      <c r="I63" s="82"/>
      <c r="J63" s="104"/>
      <c r="K63" s="104"/>
    </row>
    <row r="64" spans="2:11" ht="51" x14ac:dyDescent="0.2">
      <c r="B64" s="173"/>
      <c r="C64" s="122" t="s">
        <v>52</v>
      </c>
      <c r="D64" s="53"/>
      <c r="E64" s="150" t="b">
        <f t="shared" si="1"/>
        <v>0</v>
      </c>
      <c r="F64" s="106">
        <v>5</v>
      </c>
      <c r="G64" s="106">
        <f t="shared" si="4"/>
        <v>0</v>
      </c>
      <c r="H64" s="106" t="s">
        <v>213</v>
      </c>
      <c r="I64" s="54"/>
      <c r="J64" s="104"/>
      <c r="K64" s="104"/>
    </row>
    <row r="65" spans="2:11" ht="34" x14ac:dyDescent="0.2">
      <c r="B65" s="173"/>
      <c r="C65" s="107" t="s">
        <v>70</v>
      </c>
      <c r="D65" s="79"/>
      <c r="E65" s="103" t="b">
        <f t="shared" si="1"/>
        <v>0</v>
      </c>
      <c r="F65" s="108">
        <v>4</v>
      </c>
      <c r="G65" s="108">
        <f t="shared" si="4"/>
        <v>0</v>
      </c>
      <c r="H65" s="108" t="s">
        <v>214</v>
      </c>
      <c r="I65" s="80"/>
      <c r="J65" s="104"/>
      <c r="K65" s="104"/>
    </row>
    <row r="66" spans="2:11" ht="34" x14ac:dyDescent="0.2">
      <c r="B66" s="173"/>
      <c r="C66" s="105" t="s">
        <v>50</v>
      </c>
      <c r="D66" s="53"/>
      <c r="E66" s="150" t="b">
        <f t="shared" si="1"/>
        <v>0</v>
      </c>
      <c r="F66" s="106">
        <v>3</v>
      </c>
      <c r="G66" s="106">
        <f t="shared" si="4"/>
        <v>0</v>
      </c>
      <c r="H66" s="106" t="s">
        <v>215</v>
      </c>
      <c r="I66" s="54"/>
      <c r="J66" s="104"/>
      <c r="K66" s="104"/>
    </row>
    <row r="67" spans="2:11" ht="51" x14ac:dyDescent="0.2">
      <c r="B67" s="173"/>
      <c r="C67" s="107" t="s">
        <v>51</v>
      </c>
      <c r="D67" s="79"/>
      <c r="E67" s="103" t="b">
        <f t="shared" si="1"/>
        <v>0</v>
      </c>
      <c r="F67" s="108">
        <v>3</v>
      </c>
      <c r="G67" s="108">
        <f t="shared" si="4"/>
        <v>0</v>
      </c>
      <c r="H67" s="108" t="s">
        <v>216</v>
      </c>
      <c r="I67" s="80"/>
      <c r="J67" s="104"/>
      <c r="K67" s="104"/>
    </row>
    <row r="68" spans="2:11" ht="34" x14ac:dyDescent="0.2">
      <c r="B68" s="173"/>
      <c r="C68" s="105" t="s">
        <v>142</v>
      </c>
      <c r="D68" s="53"/>
      <c r="E68" s="150" t="b">
        <f t="shared" si="1"/>
        <v>0</v>
      </c>
      <c r="F68" s="106">
        <v>3</v>
      </c>
      <c r="G68" s="106">
        <f t="shared" si="4"/>
        <v>0</v>
      </c>
      <c r="H68" s="106" t="s">
        <v>217</v>
      </c>
      <c r="I68" s="54"/>
      <c r="J68" s="104"/>
      <c r="K68" s="104"/>
    </row>
    <row r="69" spans="2:11" ht="34" x14ac:dyDescent="0.2">
      <c r="B69" s="173"/>
      <c r="C69" s="107" t="s">
        <v>141</v>
      </c>
      <c r="D69" s="79"/>
      <c r="E69" s="103" t="b">
        <f t="shared" ref="E69:E80" si="7">IF(D69="YES",2,IF(D69="MAYBE / PARTIALLY",1,IF(D69="NO",0,IF(D69="NOT APPLICABLE",2))))</f>
        <v>0</v>
      </c>
      <c r="F69" s="108">
        <v>2</v>
      </c>
      <c r="G69" s="108">
        <f t="shared" si="4"/>
        <v>0</v>
      </c>
      <c r="H69" s="108" t="s">
        <v>214</v>
      </c>
      <c r="I69" s="80"/>
      <c r="J69" s="104"/>
      <c r="K69" s="104"/>
    </row>
    <row r="70" spans="2:11" ht="52" thickBot="1" x14ac:dyDescent="0.25">
      <c r="B70" s="174"/>
      <c r="C70" s="125" t="s">
        <v>124</v>
      </c>
      <c r="D70" s="55"/>
      <c r="E70" s="119" t="b">
        <f t="shared" si="7"/>
        <v>0</v>
      </c>
      <c r="F70" s="119">
        <v>2</v>
      </c>
      <c r="G70" s="119">
        <f t="shared" si="4"/>
        <v>0</v>
      </c>
      <c r="H70" s="119" t="s">
        <v>218</v>
      </c>
      <c r="I70" s="56"/>
      <c r="J70" s="121"/>
      <c r="K70" s="121"/>
    </row>
    <row r="71" spans="2:11" ht="34" x14ac:dyDescent="0.2">
      <c r="B71" s="172" t="s">
        <v>120</v>
      </c>
      <c r="C71" s="120" t="s">
        <v>143</v>
      </c>
      <c r="D71" s="81"/>
      <c r="E71" s="103" t="b">
        <f t="shared" si="7"/>
        <v>0</v>
      </c>
      <c r="F71" s="111">
        <v>5</v>
      </c>
      <c r="G71" s="111">
        <f t="shared" si="4"/>
        <v>0</v>
      </c>
      <c r="H71" s="111" t="s">
        <v>219</v>
      </c>
      <c r="I71" s="82"/>
      <c r="J71" s="121"/>
      <c r="K71" s="121"/>
    </row>
    <row r="72" spans="2:11" ht="34" x14ac:dyDescent="0.2">
      <c r="B72" s="173"/>
      <c r="C72" s="122" t="s">
        <v>144</v>
      </c>
      <c r="D72" s="53"/>
      <c r="E72" s="150" t="b">
        <f t="shared" si="7"/>
        <v>0</v>
      </c>
      <c r="F72" s="106">
        <v>4</v>
      </c>
      <c r="G72" s="106">
        <f t="shared" si="4"/>
        <v>0</v>
      </c>
      <c r="H72" s="106" t="s">
        <v>219</v>
      </c>
      <c r="I72" s="54"/>
      <c r="J72" s="121"/>
      <c r="K72" s="121"/>
    </row>
    <row r="73" spans="2:11" ht="34" x14ac:dyDescent="0.2">
      <c r="B73" s="173"/>
      <c r="C73" s="123" t="s">
        <v>122</v>
      </c>
      <c r="D73" s="79"/>
      <c r="E73" s="103" t="b">
        <f t="shared" si="7"/>
        <v>0</v>
      </c>
      <c r="F73" s="108">
        <v>3</v>
      </c>
      <c r="G73" s="108">
        <f t="shared" si="4"/>
        <v>0</v>
      </c>
      <c r="H73" s="108" t="s">
        <v>219</v>
      </c>
      <c r="I73" s="80"/>
      <c r="J73" s="121"/>
      <c r="K73" s="121"/>
    </row>
    <row r="74" spans="2:11" ht="35" thickBot="1" x14ac:dyDescent="0.25">
      <c r="B74" s="174"/>
      <c r="C74" s="127" t="s">
        <v>121</v>
      </c>
      <c r="D74" s="55"/>
      <c r="E74" s="119" t="b">
        <f t="shared" si="7"/>
        <v>0</v>
      </c>
      <c r="F74" s="119">
        <v>2</v>
      </c>
      <c r="G74" s="119">
        <f t="shared" si="4"/>
        <v>0</v>
      </c>
      <c r="H74" s="119" t="s">
        <v>219</v>
      </c>
      <c r="I74" s="56"/>
      <c r="J74" s="121"/>
      <c r="K74" s="121"/>
    </row>
    <row r="75" spans="2:11" ht="51" x14ac:dyDescent="0.2">
      <c r="B75" s="172" t="s">
        <v>115</v>
      </c>
      <c r="C75" s="110" t="s">
        <v>158</v>
      </c>
      <c r="D75" s="81"/>
      <c r="E75" s="103" t="b">
        <f t="shared" si="7"/>
        <v>0</v>
      </c>
      <c r="F75" s="111">
        <v>4</v>
      </c>
      <c r="G75" s="111">
        <f t="shared" si="4"/>
        <v>0</v>
      </c>
      <c r="H75" s="111" t="s">
        <v>204</v>
      </c>
      <c r="I75" s="82"/>
      <c r="J75" s="104"/>
      <c r="K75" s="104"/>
    </row>
    <row r="76" spans="2:11" ht="34" x14ac:dyDescent="0.2">
      <c r="B76" s="173"/>
      <c r="C76" s="105" t="s">
        <v>77</v>
      </c>
      <c r="D76" s="53"/>
      <c r="E76" s="150" t="b">
        <f t="shared" si="7"/>
        <v>0</v>
      </c>
      <c r="F76" s="106">
        <v>2</v>
      </c>
      <c r="G76" s="106">
        <f t="shared" si="4"/>
        <v>0</v>
      </c>
      <c r="H76" s="106" t="s">
        <v>220</v>
      </c>
      <c r="I76" s="54"/>
      <c r="J76" s="104"/>
      <c r="K76" s="104"/>
    </row>
    <row r="77" spans="2:11" ht="35" thickBot="1" x14ac:dyDescent="0.25">
      <c r="B77" s="174"/>
      <c r="C77" s="128" t="s">
        <v>147</v>
      </c>
      <c r="D77" s="83"/>
      <c r="E77" s="154" t="b">
        <f t="shared" si="7"/>
        <v>0</v>
      </c>
      <c r="F77" s="113">
        <v>1</v>
      </c>
      <c r="G77" s="113">
        <f t="shared" si="4"/>
        <v>0</v>
      </c>
      <c r="H77" s="113" t="s">
        <v>221</v>
      </c>
      <c r="I77" s="84"/>
      <c r="J77" s="126"/>
      <c r="K77" s="126"/>
    </row>
    <row r="78" spans="2:11" ht="34" x14ac:dyDescent="0.2">
      <c r="B78" s="172" t="s">
        <v>145</v>
      </c>
      <c r="C78" s="114" t="s">
        <v>146</v>
      </c>
      <c r="D78" s="57"/>
      <c r="E78" s="150" t="b">
        <f t="shared" si="7"/>
        <v>0</v>
      </c>
      <c r="F78" s="115">
        <v>2</v>
      </c>
      <c r="G78" s="115">
        <f t="shared" si="4"/>
        <v>0</v>
      </c>
      <c r="H78" s="115" t="s">
        <v>222</v>
      </c>
      <c r="I78" s="59"/>
      <c r="J78" s="104"/>
      <c r="K78" s="104"/>
    </row>
    <row r="79" spans="2:11" ht="51" x14ac:dyDescent="0.2">
      <c r="B79" s="173"/>
      <c r="C79" s="107" t="s">
        <v>105</v>
      </c>
      <c r="D79" s="79"/>
      <c r="E79" s="103" t="b">
        <f t="shared" si="7"/>
        <v>0</v>
      </c>
      <c r="F79" s="108">
        <v>1</v>
      </c>
      <c r="G79" s="108">
        <f t="shared" si="4"/>
        <v>0</v>
      </c>
      <c r="H79" s="108" t="s">
        <v>224</v>
      </c>
      <c r="I79" s="80"/>
      <c r="J79" s="104"/>
      <c r="K79" s="104"/>
    </row>
    <row r="80" spans="2:11" ht="18" thickBot="1" x14ac:dyDescent="0.25">
      <c r="B80" s="174"/>
      <c r="C80" s="125" t="s">
        <v>148</v>
      </c>
      <c r="D80" s="55"/>
      <c r="E80" s="119" t="b">
        <f t="shared" si="7"/>
        <v>0</v>
      </c>
      <c r="F80" s="119">
        <v>1</v>
      </c>
      <c r="G80" s="119">
        <f t="shared" si="4"/>
        <v>0</v>
      </c>
      <c r="H80" s="119" t="s">
        <v>223</v>
      </c>
      <c r="I80" s="56"/>
      <c r="J80" s="104"/>
      <c r="K80" s="104"/>
    </row>
    <row r="81" spans="2:11" x14ac:dyDescent="0.2">
      <c r="B81" s="129"/>
      <c r="C81" s="126"/>
      <c r="D81" s="130"/>
      <c r="E81" s="130"/>
      <c r="F81" s="130"/>
      <c r="G81" s="130"/>
      <c r="H81" s="130"/>
      <c r="I81" s="126"/>
      <c r="J81" s="126"/>
      <c r="K81" s="126"/>
    </row>
    <row r="82" spans="2:11" ht="17" thickBot="1" x14ac:dyDescent="0.25">
      <c r="B82" s="131"/>
      <c r="C82" s="126"/>
      <c r="D82" s="130"/>
      <c r="E82" s="130"/>
      <c r="F82" s="130"/>
      <c r="G82" s="130"/>
      <c r="H82" s="130"/>
      <c r="I82" s="126"/>
      <c r="J82" s="126"/>
      <c r="K82" s="126"/>
    </row>
    <row r="83" spans="2:11" ht="17" hidden="1" thickBot="1" x14ac:dyDescent="0.25">
      <c r="B83" s="131"/>
      <c r="C83" s="132" t="s">
        <v>40</v>
      </c>
      <c r="D83" s="130">
        <f>SUM(G83)</f>
        <v>0</v>
      </c>
      <c r="E83" s="130"/>
      <c r="F83" s="130"/>
      <c r="G83" s="130">
        <f>SUM(G5:G80)</f>
        <v>0</v>
      </c>
      <c r="H83" s="130"/>
      <c r="I83" s="126"/>
      <c r="J83" s="132"/>
      <c r="K83" s="132"/>
    </row>
    <row r="84" spans="2:11" ht="23" x14ac:dyDescent="0.25">
      <c r="B84" s="131"/>
      <c r="C84" s="133" t="s">
        <v>93</v>
      </c>
      <c r="D84" s="134">
        <f>(D83/520)*100</f>
        <v>0</v>
      </c>
      <c r="E84" s="135"/>
      <c r="F84" s="136"/>
      <c r="G84" s="136"/>
      <c r="H84" s="136"/>
      <c r="I84" s="126"/>
      <c r="J84" s="137"/>
      <c r="K84" s="137"/>
    </row>
    <row r="85" spans="2:11" ht="78" customHeight="1" thickBot="1" x14ac:dyDescent="0.25">
      <c r="C85" s="139" t="s">
        <v>229</v>
      </c>
      <c r="D85" s="140" t="str">
        <f>IF(OR(ISBLANK(D4),ISBLANK(D5),ISBLANK(D6),ISBLANK(D7),ISBLANK(D8),ISBLANK(D9),ISBLANK(D10),ISBLANK(D11),ISBLANK(D12),ISBLANK(D13),ISBLANK(D14),ISBLANK(D16),ISBLANK(D17),ISBLANK(D18),ISBLANK(D19),ISBLANK(D20),ISBLANK(D21),ISBLANK(D22),ISBLANK(D23),ISBLANK(D24),ISBLANK(D25),ISBLANK(D26),ISBLANK(D27),ISBLANK(D28),ISBLANK(D29),ISBLANK(D30),ISBLANK(D31),ISBLANK(D32),ISBLANK(D33),ISBLANK(D34),ISBLANK(D35),ISBLANK(D36),ISBLANK(D37),ISBLANK(D38),ISBLANK(D39),ISBLANK(D44),ISBLANK(D45),ISBLANK(D46),ISBLANK(D50),ISBLANK(D51),ISBLANK(D52),ISBLANK(D53),ISBLANK(D54),ISBLANK(D55),ISBLANK(D56),ISBLANK(D57),ISBLANK(D58),ISBLANK(D59),ISBLANK(D60),ISBLANK(D61),ISBLANK(D62),ISBLANK(D63),ISBLANK(D64),ISBLANK(D65),ISBLANK(D66),ISBLANK(D67),ISBLANK(D68),ISBLANK(D69),ISBLANK(D70),ISBLANK(D71),ISBLANK(D72),ISBLANK(D73),ISBLANK(D74),ISBLANK(D75),ISBLANK(D76),ISBLANK(D77),ISBLANK(D78),ISBLANK(D79),ISBLANK(D80)),"",IF(D84&gt;=76,"Very Prepared to Mitigate COVID-19 Impacts",IF(AND(D84&gt;=50,D84&lt;76),"Somewhat Prepared to Mitigate COVID-19 Impacts",IF(AND(D84&gt;=26,D84&lt;51),"Somewhat Unprepared to Mitigate COVID-19 Impacts",IF(D84&lt;26,"Very Unprepared to Mitigate COVID-19 Impacts")))))</f>
        <v/>
      </c>
    </row>
    <row r="87" spans="2:11" x14ac:dyDescent="0.2">
      <c r="C87" s="60" t="s">
        <v>164</v>
      </c>
    </row>
    <row r="88" spans="2:11" x14ac:dyDescent="0.2">
      <c r="C88" s="78" t="s">
        <v>168</v>
      </c>
    </row>
    <row r="89" spans="2:11" x14ac:dyDescent="0.2">
      <c r="C89" s="78" t="s">
        <v>169</v>
      </c>
    </row>
  </sheetData>
  <sheetProtection selectLockedCells="1"/>
  <sortState xmlns:xlrd2="http://schemas.microsoft.com/office/spreadsheetml/2017/richdata2" ref="C78:I80">
    <sortCondition descending="1" ref="F78:F80"/>
  </sortState>
  <mergeCells count="13">
    <mergeCell ref="B78:B80"/>
    <mergeCell ref="C1:D1"/>
    <mergeCell ref="C2:D2"/>
    <mergeCell ref="B4:B16"/>
    <mergeCell ref="B27:B33"/>
    <mergeCell ref="B75:B77"/>
    <mergeCell ref="B17:B21"/>
    <mergeCell ref="B63:B70"/>
    <mergeCell ref="B22:B26"/>
    <mergeCell ref="B71:B74"/>
    <mergeCell ref="B34:B44"/>
    <mergeCell ref="B45:B58"/>
    <mergeCell ref="B59:B62"/>
  </mergeCells>
  <dataValidations count="2">
    <dataValidation allowBlank="1" showInputMessage="1" showErrorMessage="1" promptTitle="Comments" prompt="Use this column for notes. _x000a_" sqref="I4" xr:uid="{351DC0B3-ACC6-FA44-9430-E69669277531}"/>
    <dataValidation allowBlank="1" showInputMessage="1" showErrorMessage="1" promptTitle="Planning Guide Reference #" prompt="These numbers refer to the numbered statements in the accompanying COVID-19 Planning Guide for Higher Education" sqref="H4" xr:uid="{2F5E0AEE-CFA7-864F-B5B5-3F2CF7D0CA49}"/>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Title="Answer Options" prompt="Select an option using the dropdown menu. The mitigation score will be calculated at the bottom of this table once you complete your answers. " xr:uid="{8A5B6A67-EDAA-C44B-849A-7FF5B5911FDF}">
          <x14:formula1>
            <xm:f>'HIDE - Cell Values'!$A$23:$A$26</xm:f>
          </x14:formula1>
          <xm:sqref>D4</xm:sqref>
        </x14:dataValidation>
        <x14:dataValidation type="list" allowBlank="1" showInputMessage="1" showErrorMessage="1" xr:uid="{0572247A-51C9-F24F-87AF-93255DB94778}">
          <x14:formula1>
            <xm:f>'HIDE - Cell Values'!$A$23:$A$26</xm:f>
          </x14:formula1>
          <xm:sqref>D5:D80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CACE-7E14-5749-9DD9-3570E2AA38A9}">
  <dimension ref="A1:P19"/>
  <sheetViews>
    <sheetView topLeftCell="A8" zoomScale="90" zoomScaleNormal="90" workbookViewId="0">
      <selection activeCell="J8" sqref="J8"/>
    </sheetView>
  </sheetViews>
  <sheetFormatPr baseColWidth="10" defaultRowHeight="16" x14ac:dyDescent="0.2"/>
  <cols>
    <col min="1" max="1" width="22.33203125" style="21" customWidth="1"/>
    <col min="2" max="2" width="18.83203125" style="21" customWidth="1"/>
    <col min="3" max="3" width="31.83203125" style="21" customWidth="1"/>
    <col min="4" max="4" width="28.33203125" style="21" customWidth="1"/>
    <col min="5" max="5" width="33" style="21" customWidth="1"/>
    <col min="6" max="6" width="41.5" style="21" customWidth="1"/>
    <col min="7" max="7" width="19.6640625" style="21" hidden="1" customWidth="1"/>
    <col min="8" max="8" width="14.83203125" style="21" customWidth="1"/>
    <col min="9" max="9" width="10.83203125" style="21" customWidth="1"/>
    <col min="10" max="10" width="8.83203125" style="21" customWidth="1"/>
    <col min="11" max="12" width="10.83203125" style="21"/>
    <col min="13" max="13" width="17.1640625" style="21" bestFit="1" customWidth="1"/>
    <col min="14" max="15" width="10.83203125" style="21"/>
    <col min="16" max="16" width="17" style="21" bestFit="1" customWidth="1"/>
    <col min="17" max="16384" width="10.83203125" style="21"/>
  </cols>
  <sheetData>
    <row r="1" spans="1:16" ht="125" customHeight="1" x14ac:dyDescent="0.2">
      <c r="B1" s="190" t="s">
        <v>97</v>
      </c>
      <c r="C1" s="190"/>
      <c r="D1" s="190"/>
      <c r="E1" s="190"/>
      <c r="F1" s="190"/>
      <c r="G1" s="44"/>
      <c r="H1" s="20"/>
    </row>
    <row r="2" spans="1:16" ht="37" customHeight="1" x14ac:dyDescent="0.2">
      <c r="B2" s="191" t="s">
        <v>92</v>
      </c>
      <c r="C2" s="191"/>
      <c r="D2" s="191"/>
      <c r="E2" s="191"/>
      <c r="F2" s="191"/>
      <c r="G2" s="45"/>
      <c r="H2" s="20"/>
    </row>
    <row r="3" spans="1:16" x14ac:dyDescent="0.2">
      <c r="A3" s="25"/>
      <c r="B3" s="192"/>
      <c r="C3" s="192"/>
      <c r="D3" s="192"/>
      <c r="E3" s="192"/>
      <c r="F3" s="192"/>
      <c r="G3" s="35"/>
    </row>
    <row r="4" spans="1:16" ht="80" customHeight="1" x14ac:dyDescent="0.2">
      <c r="A4" s="25"/>
      <c r="B4" s="193" t="s">
        <v>234</v>
      </c>
      <c r="C4" s="193"/>
      <c r="D4" s="193"/>
      <c r="E4" s="193"/>
      <c r="F4" s="193"/>
      <c r="G4" s="46"/>
    </row>
    <row r="5" spans="1:16" ht="17" thickBot="1" x14ac:dyDescent="0.25">
      <c r="A5" s="25"/>
      <c r="B5" s="25"/>
      <c r="C5" s="25"/>
      <c r="D5" s="25"/>
      <c r="E5" s="25"/>
    </row>
    <row r="6" spans="1:16" ht="59" customHeight="1" thickBot="1" x14ac:dyDescent="0.35">
      <c r="A6" s="26"/>
      <c r="B6" s="194" t="s">
        <v>232</v>
      </c>
      <c r="C6" s="195"/>
      <c r="D6" s="195"/>
      <c r="E6" s="196"/>
      <c r="F6" s="48" t="str">
        <f>'STAGE 1  Risk Assessment'!C21</f>
        <v>VERY LOW</v>
      </c>
      <c r="G6" s="43">
        <f>'STAGE 1  Risk Assessment'!F21</f>
        <v>1</v>
      </c>
    </row>
    <row r="7" spans="1:16" ht="27" thickBot="1" x14ac:dyDescent="0.35">
      <c r="A7" s="26"/>
      <c r="B7" s="183"/>
      <c r="C7" s="183"/>
      <c r="D7" s="183"/>
      <c r="E7" s="183"/>
      <c r="F7" s="183"/>
      <c r="G7" s="183"/>
      <c r="K7" s="42"/>
      <c r="L7" s="24"/>
      <c r="M7" s="24"/>
      <c r="N7" s="24"/>
      <c r="O7" s="24"/>
      <c r="P7" s="24"/>
    </row>
    <row r="8" spans="1:16" ht="65" customHeight="1" thickBot="1" x14ac:dyDescent="0.25">
      <c r="A8" s="25"/>
      <c r="B8" s="184" t="s">
        <v>231</v>
      </c>
      <c r="C8" s="185"/>
      <c r="D8" s="185"/>
      <c r="E8" s="186"/>
      <c r="F8" s="49" t="str">
        <f>'STAGE 2 Mitigation Questionnair'!D85</f>
        <v/>
      </c>
      <c r="G8" s="50">
        <f>'STAGE 2 Mitigation Questionnair'!D84</f>
        <v>0</v>
      </c>
    </row>
    <row r="9" spans="1:16" ht="25" customHeight="1" thickBot="1" x14ac:dyDescent="0.25">
      <c r="B9" s="38"/>
      <c r="C9" s="38"/>
      <c r="D9" s="38"/>
      <c r="E9" s="38"/>
      <c r="F9" s="38"/>
      <c r="G9" s="38"/>
    </row>
    <row r="10" spans="1:16" ht="48" thickBot="1" x14ac:dyDescent="0.25">
      <c r="B10" s="187" t="s">
        <v>230</v>
      </c>
      <c r="C10" s="188"/>
      <c r="D10" s="188"/>
      <c r="E10" s="189"/>
      <c r="F10" s="47" t="str">
        <f>IF(OR(F6="",F8=""),"",IF(AND(F6="VERY LOW",F8="Very Unprepared to Mitigate COVID-19 Impacts"),F15,IF(AND(F6="LOW",F8="Very Unprepared to Mitigate COVID-19 Impacts"),F16,IF(AND(F6="MODERATE",F8="Very Unprepared to Mitigate COVID-19 Impacts"),F17, (IF(AND(F6="HIGH",F8="Very Unprepared to Mitigate COVID-19 Impacts"),F18, IF(AND(F6="VERY HIGH",F8="Very Unprepared to Mitigate COVID-19 Impacts"),F19, IF(AND(F6="VERY HIGH",F8="Somewhat Unprepared to Mitigate COVID-19 Impacts"),E19, IF(AND(F6="HIGH",F8="Somewhat Unprepared to Mitigate COVID-19 Impacts"),E18, IF(AND(F6="MODERATE",F8="Somewhat Unprepared to Mitigate COVID-19 Impacts"),E17, IF(AND(F6="LOW",F8="Somewhat Unprepared to Mitigate COVID-19 Impacts"),E16, IF(AND(F6="VERY LOW",F8="Somewhat Unprepared to Mitigate COVID-19 Impacts"),E15, IF(AND(F6="VERY LOW",F8="Somewhat Prepared to Mitigate COVID-19 Impacts"),D15, IF(AND(F6="LOW",F8="Somewhat Prepared to Mitigate COVID-19 Impacts"),E16, IF(AND(F6="MODERATE",F8="Somewhat Prepared to Mitigate COVID-19 Impacts"),D17, IF(AND(F6="HIGH",F8="Somewhat Prepared to Mitigate COVID-19 Impacts"),D18, IF(AND(F6="VERY HIGH",F8="Somewhat Prepared to Mitigate COVID-19 Impacts"),D19, IF(AND(F6="VERY HIGH",F8="Very Prepared to Mitigate COVID-19 Impacts"),C19, IF(AND(F6="HIGH",F8="Very Prepared to Mitigate COVID-19 Impacts"),C18, IF(AND(F6="MODERATE",F8="Very Prepared to Mitigate COVID-19 Impacts"),C17, IF(AND(F6="LOW",F8="Very Prepared to Mitigate COVID-19 Impacts"),C16, IF(AND(F6="VERY LOW",F8="Very Prepared to Mitigate COVID-19 Impacts"),C15))))))))))))))))))))))</f>
        <v/>
      </c>
      <c r="G10" s="36"/>
      <c r="H10" s="51"/>
      <c r="I10" s="52"/>
    </row>
    <row r="11" spans="1:16" s="24" customFormat="1" ht="47" x14ac:dyDescent="0.2">
      <c r="B11" s="39"/>
      <c r="C11" s="39"/>
      <c r="D11" s="39"/>
      <c r="E11" s="39"/>
      <c r="F11" s="40"/>
      <c r="G11" s="41"/>
    </row>
    <row r="12" spans="1:16" ht="25" thickBot="1" x14ac:dyDescent="0.35">
      <c r="B12" s="182" t="s">
        <v>81</v>
      </c>
      <c r="C12" s="182"/>
      <c r="D12" s="182"/>
      <c r="E12" s="182"/>
      <c r="F12" s="182"/>
    </row>
    <row r="13" spans="1:16" ht="22" thickBot="1" x14ac:dyDescent="0.3">
      <c r="B13" s="29"/>
      <c r="C13" s="179" t="s">
        <v>233</v>
      </c>
      <c r="D13" s="180"/>
      <c r="E13" s="180"/>
      <c r="F13" s="181"/>
      <c r="I13" s="24"/>
    </row>
    <row r="14" spans="1:16" ht="61" thickBot="1" x14ac:dyDescent="0.3">
      <c r="B14" s="27" t="s">
        <v>227</v>
      </c>
      <c r="C14" s="30" t="s">
        <v>88</v>
      </c>
      <c r="D14" s="30" t="s">
        <v>89</v>
      </c>
      <c r="E14" s="30" t="s">
        <v>90</v>
      </c>
      <c r="F14" s="30" t="s">
        <v>91</v>
      </c>
      <c r="L14" s="24"/>
    </row>
    <row r="15" spans="1:16" ht="23" thickBot="1" x14ac:dyDescent="0.25">
      <c r="A15" s="20"/>
      <c r="B15" s="28" t="s">
        <v>83</v>
      </c>
      <c r="C15" s="31" t="s">
        <v>99</v>
      </c>
      <c r="D15" s="31" t="s">
        <v>99</v>
      </c>
      <c r="E15" s="33" t="s">
        <v>95</v>
      </c>
      <c r="F15" s="33" t="s">
        <v>95</v>
      </c>
    </row>
    <row r="16" spans="1:16" ht="23" thickBot="1" x14ac:dyDescent="0.25">
      <c r="B16" s="28" t="s">
        <v>84</v>
      </c>
      <c r="C16" s="31" t="s">
        <v>99</v>
      </c>
      <c r="D16" s="33" t="s">
        <v>95</v>
      </c>
      <c r="E16" s="33" t="s">
        <v>95</v>
      </c>
      <c r="F16" s="34" t="s">
        <v>37</v>
      </c>
    </row>
    <row r="17" spans="2:6" ht="23" thickBot="1" x14ac:dyDescent="0.25">
      <c r="B17" s="28" t="s">
        <v>85</v>
      </c>
      <c r="C17" s="33" t="s">
        <v>95</v>
      </c>
      <c r="D17" s="34" t="s">
        <v>37</v>
      </c>
      <c r="E17" s="34" t="s">
        <v>37</v>
      </c>
      <c r="F17" s="32" t="s">
        <v>36</v>
      </c>
    </row>
    <row r="18" spans="2:6" ht="23" thickBot="1" x14ac:dyDescent="0.25">
      <c r="B18" s="28" t="s">
        <v>86</v>
      </c>
      <c r="C18" s="34" t="s">
        <v>37</v>
      </c>
      <c r="D18" s="32" t="s">
        <v>36</v>
      </c>
      <c r="E18" s="32" t="s">
        <v>36</v>
      </c>
      <c r="F18" s="37" t="s">
        <v>71</v>
      </c>
    </row>
    <row r="19" spans="2:6" ht="23" thickBot="1" x14ac:dyDescent="0.25">
      <c r="B19" s="28" t="s">
        <v>87</v>
      </c>
      <c r="C19" s="32" t="s">
        <v>36</v>
      </c>
      <c r="D19" s="37" t="s">
        <v>71</v>
      </c>
      <c r="E19" s="37" t="s">
        <v>71</v>
      </c>
      <c r="F19" s="37" t="s">
        <v>71</v>
      </c>
    </row>
  </sheetData>
  <sheetProtection selectLockedCells="1" selectUnlockedCells="1"/>
  <mergeCells count="10">
    <mergeCell ref="B1:F1"/>
    <mergeCell ref="B2:F2"/>
    <mergeCell ref="B3:F3"/>
    <mergeCell ref="B4:F4"/>
    <mergeCell ref="B6:E6"/>
    <mergeCell ref="C13:F13"/>
    <mergeCell ref="B12:F12"/>
    <mergeCell ref="B7:G7"/>
    <mergeCell ref="B8:E8"/>
    <mergeCell ref="B10:E10"/>
  </mergeCells>
  <conditionalFormatting sqref="F10">
    <cfRule type="containsText" dxfId="5" priority="1" operator="containsText" text="VERY LOW">
      <formula>NOT(ISERROR(SEARCH("VERY LOW",F10)))</formula>
    </cfRule>
    <cfRule type="beginsWith" dxfId="4" priority="2" operator="beginsWith" text="LOW">
      <formula>LEFT(F10,LEN("LOW"))="LOW"</formula>
    </cfRule>
    <cfRule type="containsText" dxfId="3" priority="3" operator="containsText" text="MODERATE">
      <formula>NOT(ISERROR(SEARCH("MODERATE",F10)))</formula>
    </cfRule>
    <cfRule type="beginsWith" dxfId="2" priority="4" operator="beginsWith" text="HIGH">
      <formula>LEFT(F10,LEN("HIGH"))="HIGH"</formula>
    </cfRule>
    <cfRule type="endsWith" dxfId="1" priority="6" operator="endsWith" text="HIGH">
      <formula>RIGHT(F10,LEN("HIGH"))="HIGH"</formula>
    </cfRule>
  </conditionalFormatting>
  <conditionalFormatting sqref="I11">
    <cfRule type="beginsWith" dxfId="0" priority="5" operator="beginsWith" text="HIGH">
      <formula>LEFT(I11,LEN("HIGH"))="HIGH"</formula>
    </cfRule>
  </conditionalFormatting>
  <pageMargins left="0.7" right="0.7" top="0.75" bottom="0.75" header="0.3" footer="0.3"/>
  <pageSetup scale="56" orientation="portrait" horizontalDpi="0" verticalDpi="0"/>
  <colBreaks count="1" manualBreakCount="1">
    <brk id="9" max="1048575"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02BAC-A00E-0848-AEB7-7AFC9CAEF856}">
  <dimension ref="A6:F33"/>
  <sheetViews>
    <sheetView topLeftCell="A7" workbookViewId="0">
      <selection activeCell="E32" sqref="E32"/>
    </sheetView>
  </sheetViews>
  <sheetFormatPr baseColWidth="10" defaultRowHeight="16" x14ac:dyDescent="0.2"/>
  <sheetData>
    <row r="6" spans="1:6" x14ac:dyDescent="0.2">
      <c r="A6" t="s">
        <v>6</v>
      </c>
    </row>
    <row r="7" spans="1:6" x14ac:dyDescent="0.2">
      <c r="A7" t="s">
        <v>31</v>
      </c>
      <c r="D7" t="s">
        <v>36</v>
      </c>
      <c r="E7">
        <v>12</v>
      </c>
      <c r="F7">
        <v>24</v>
      </c>
    </row>
    <row r="8" spans="1:6" x14ac:dyDescent="0.2">
      <c r="A8" t="s">
        <v>32</v>
      </c>
      <c r="D8" t="s">
        <v>37</v>
      </c>
      <c r="E8">
        <v>5</v>
      </c>
      <c r="F8">
        <v>11</v>
      </c>
    </row>
    <row r="9" spans="1:6" x14ac:dyDescent="0.2">
      <c r="D9" t="s">
        <v>38</v>
      </c>
      <c r="E9">
        <v>0</v>
      </c>
      <c r="F9">
        <v>4</v>
      </c>
    </row>
    <row r="13" spans="1:6" x14ac:dyDescent="0.2">
      <c r="A13" t="s">
        <v>15</v>
      </c>
      <c r="E13" t="s">
        <v>20</v>
      </c>
      <c r="F13" t="s">
        <v>22</v>
      </c>
    </row>
    <row r="14" spans="1:6" x14ac:dyDescent="0.2">
      <c r="A14" t="s">
        <v>31</v>
      </c>
      <c r="D14" t="s">
        <v>71</v>
      </c>
      <c r="E14">
        <v>29</v>
      </c>
      <c r="F14">
        <v>40</v>
      </c>
    </row>
    <row r="15" spans="1:6" x14ac:dyDescent="0.2">
      <c r="A15" t="s">
        <v>39</v>
      </c>
      <c r="D15" t="s">
        <v>36</v>
      </c>
      <c r="E15">
        <v>20</v>
      </c>
      <c r="F15">
        <v>28</v>
      </c>
    </row>
    <row r="16" spans="1:6" x14ac:dyDescent="0.2">
      <c r="A16" t="s">
        <v>35</v>
      </c>
      <c r="D16" t="s">
        <v>37</v>
      </c>
      <c r="E16">
        <v>10</v>
      </c>
      <c r="F16">
        <v>19</v>
      </c>
    </row>
    <row r="17" spans="1:6" x14ac:dyDescent="0.2">
      <c r="A17" t="s">
        <v>34</v>
      </c>
      <c r="D17" t="s">
        <v>38</v>
      </c>
      <c r="E17">
        <v>5</v>
      </c>
      <c r="F17">
        <v>9</v>
      </c>
    </row>
    <row r="18" spans="1:6" x14ac:dyDescent="0.2">
      <c r="D18" t="s">
        <v>72</v>
      </c>
      <c r="E18">
        <v>0</v>
      </c>
      <c r="F18">
        <v>4</v>
      </c>
    </row>
    <row r="23" spans="1:6" x14ac:dyDescent="0.2">
      <c r="A23" t="s">
        <v>31</v>
      </c>
      <c r="D23" t="s">
        <v>73</v>
      </c>
    </row>
    <row r="24" spans="1:6" x14ac:dyDescent="0.2">
      <c r="A24" t="s">
        <v>252</v>
      </c>
      <c r="D24" t="s">
        <v>74</v>
      </c>
    </row>
    <row r="25" spans="1:6" x14ac:dyDescent="0.2">
      <c r="A25" t="s">
        <v>34</v>
      </c>
      <c r="D25" t="s">
        <v>75</v>
      </c>
    </row>
    <row r="26" spans="1:6" x14ac:dyDescent="0.2">
      <c r="A26" t="s">
        <v>35</v>
      </c>
      <c r="D26" t="s">
        <v>76</v>
      </c>
    </row>
    <row r="28" spans="1:6" x14ac:dyDescent="0.2">
      <c r="A28" t="s">
        <v>241</v>
      </c>
    </row>
    <row r="29" spans="1:6" x14ac:dyDescent="0.2">
      <c r="A29" s="141" t="s">
        <v>242</v>
      </c>
    </row>
    <row r="30" spans="1:6" x14ac:dyDescent="0.2">
      <c r="A30" s="141" t="s">
        <v>243</v>
      </c>
    </row>
    <row r="31" spans="1:6" x14ac:dyDescent="0.2">
      <c r="A31" s="141" t="s">
        <v>244</v>
      </c>
    </row>
    <row r="32" spans="1:6" x14ac:dyDescent="0.2">
      <c r="A32" s="141" t="s">
        <v>245</v>
      </c>
    </row>
    <row r="33" spans="1:1" x14ac:dyDescent="0.2">
      <c r="A33" s="141"/>
    </row>
  </sheetData>
  <phoneticPr fontId="4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STAGE 1  Risk Assessment</vt:lpstr>
      <vt:lpstr>HIDE - Questions</vt:lpstr>
      <vt:lpstr>STAGE 2 Mitigation Questionnair</vt:lpstr>
      <vt:lpstr>STAGE 3 Determination</vt:lpstr>
      <vt:lpstr>HIDE - Cell Values</vt:lpstr>
      <vt:lpstr>'STAGE 3 Determination'!Print_Area</vt:lpstr>
    </vt:vector>
  </TitlesOfParts>
  <Manager/>
  <Company>Johns Hopkins Center for Health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Self-Assessment Calculator for Higher Education</dc:title>
  <dc:subject/>
  <dc:creator/>
  <cp:keywords>COVID-19 Risk Mitigation Calculator </cp:keywords>
  <dc:description>With support from Tuscany Strategy Consulting</dc:description>
  <cp:lastModifiedBy>Microsoft Office User</cp:lastModifiedBy>
  <dcterms:created xsi:type="dcterms:W3CDTF">2020-04-15T14:59:20Z</dcterms:created>
  <dcterms:modified xsi:type="dcterms:W3CDTF">2021-07-28T15:50:15Z</dcterms:modified>
  <cp:category/>
</cp:coreProperties>
</file>